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S:\COMPARTIDO\BARRI_ERRP\2-CONVOCATORIA\2_SOLICITUD TELEMÁTICA\1_FICHAS ERRP\"/>
    </mc:Choice>
  </mc:AlternateContent>
  <xr:revisionPtr revIDLastSave="0" documentId="13_ncr:1_{EB1BE035-35AB-45C0-8D22-24E7B69FF3D9}" xr6:coauthVersionLast="47" xr6:coauthVersionMax="47" xr10:uidLastSave="{00000000-0000-0000-0000-000000000000}"/>
  <bookViews>
    <workbookView xWindow="-120" yWindow="-120" windowWidth="29040" windowHeight="15840" tabRatio="873" xr2:uid="{00000000-000D-0000-FFFF-FFFF00000000}"/>
  </bookViews>
  <sheets>
    <sheet name="Ficha 1. RESUMEN ERRP" sheetId="42" r:id="rId1"/>
    <sheet name="Ficha 2. DATOS ACTUACIONES RHB" sheetId="32" r:id="rId2"/>
    <sheet name="Ficha 3. URB Y OFI COSTE SUBV" sheetId="26" r:id="rId3"/>
    <sheet name="Ficha 4. ESTIMACIÓN SUBV" sheetId="35" r:id="rId4"/>
  </sheets>
  <definedNames>
    <definedName name="_xlnm._FilterDatabase" localSheetId="0" hidden="1">'Ficha 1. RESUMEN ERRP'!#REF!</definedName>
    <definedName name="_xlnm._FilterDatabase" localSheetId="1" hidden="1">'Ficha 2. DATOS ACTUACIONES RHB'!#REF!</definedName>
    <definedName name="_xlnm._FilterDatabase" localSheetId="3" hidden="1">'Ficha 4. ESTIMACIÓN SUBV'!#REF!</definedName>
    <definedName name="_xlnm.Print_Area" localSheetId="0">'Ficha 1. RESUMEN ERRP'!$B$2:$AK$228</definedName>
    <definedName name="_xlnm.Print_Area" localSheetId="1">'Ficha 2. DATOS ACTUACIONES RHB'!$D$1:$AM$114</definedName>
    <definedName name="_xlnm.Print_Area" localSheetId="2">'Ficha 3. URB Y OFI COSTE SUBV'!$B$2:$AK$122</definedName>
    <definedName name="_xlnm.Print_Area" localSheetId="3">'Ficha 4. ESTIMACIÓN SUBV'!$B$2:$AK$233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6" i="35" l="1"/>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60" i="35"/>
  <c r="M61" i="35"/>
  <c r="M62" i="35"/>
  <c r="M63" i="35"/>
  <c r="M64" i="35"/>
  <c r="M65" i="35"/>
  <c r="M59" i="35"/>
  <c r="N66" i="35"/>
  <c r="N67" i="35"/>
  <c r="N68" i="35"/>
  <c r="N69" i="35"/>
  <c r="N70" i="35"/>
  <c r="N71" i="35"/>
  <c r="N72" i="35"/>
  <c r="N73" i="35"/>
  <c r="N74" i="35"/>
  <c r="N75" i="35"/>
  <c r="N76" i="35"/>
  <c r="N77" i="35"/>
  <c r="N78" i="35"/>
  <c r="N79" i="35"/>
  <c r="N80" i="35"/>
  <c r="N81" i="35"/>
  <c r="N82" i="35"/>
  <c r="N83" i="35"/>
  <c r="N84" i="35"/>
  <c r="N85" i="35"/>
  <c r="N86" i="35"/>
  <c r="N87" i="35"/>
  <c r="N88" i="35"/>
  <c r="N89" i="35"/>
  <c r="N90" i="35"/>
  <c r="N91" i="35"/>
  <c r="N92" i="35"/>
  <c r="N93" i="35"/>
  <c r="N94" i="35"/>
  <c r="N95" i="35"/>
  <c r="N96" i="35"/>
  <c r="N97" i="35"/>
  <c r="N98" i="35"/>
  <c r="N60" i="35"/>
  <c r="N61" i="35"/>
  <c r="N62" i="35"/>
  <c r="N63" i="35"/>
  <c r="N64" i="35"/>
  <c r="N65" i="35"/>
  <c r="N59" i="35"/>
  <c r="AO67" i="35"/>
  <c r="AO68" i="35"/>
  <c r="AO69" i="35"/>
  <c r="AO70" i="35"/>
  <c r="AO71" i="35"/>
  <c r="AO72" i="35"/>
  <c r="AO73" i="35"/>
  <c r="AO74" i="35"/>
  <c r="AO75" i="35"/>
  <c r="AO76" i="35"/>
  <c r="AO77" i="35"/>
  <c r="AO78" i="35"/>
  <c r="AO79" i="35"/>
  <c r="AO80" i="35"/>
  <c r="AO81" i="35"/>
  <c r="AO82" i="35"/>
  <c r="AO83" i="35"/>
  <c r="AO84" i="35"/>
  <c r="AO85" i="35"/>
  <c r="AO86" i="35"/>
  <c r="AO87" i="35"/>
  <c r="AO88" i="35"/>
  <c r="AO89" i="35"/>
  <c r="AO90" i="35"/>
  <c r="AO91" i="35"/>
  <c r="AO92" i="35"/>
  <c r="AO93" i="35"/>
  <c r="AO94" i="35"/>
  <c r="AO95" i="35"/>
  <c r="AO96" i="35"/>
  <c r="AO97" i="35"/>
  <c r="AO98" i="35"/>
  <c r="I9" i="35"/>
  <c r="AG28" i="26"/>
  <c r="AG107" i="26"/>
  <c r="AB46" i="26" l="1"/>
  <c r="AF165" i="42"/>
  <c r="L51" i="35" l="1"/>
  <c r="AH10" i="35"/>
  <c r="I10" i="35"/>
  <c r="AH10" i="26"/>
  <c r="I10" i="26"/>
  <c r="I9" i="26"/>
  <c r="AJ10" i="32"/>
  <c r="K10" i="32"/>
  <c r="K9" i="32"/>
  <c r="AC65" i="35"/>
  <c r="AC66" i="35"/>
  <c r="AC67" i="35"/>
  <c r="AC68" i="35"/>
  <c r="AC69" i="35"/>
  <c r="AC70" i="35"/>
  <c r="AC71" i="35"/>
  <c r="AC72" i="35"/>
  <c r="AC73" i="35"/>
  <c r="AC74" i="35"/>
  <c r="AC75" i="35"/>
  <c r="AC76" i="35"/>
  <c r="AC77" i="35"/>
  <c r="AC78" i="35"/>
  <c r="AC79" i="35"/>
  <c r="AC80" i="35"/>
  <c r="AC81" i="35"/>
  <c r="AC82" i="35"/>
  <c r="AC83" i="35"/>
  <c r="AC84" i="35"/>
  <c r="AC85" i="35"/>
  <c r="AC86" i="35"/>
  <c r="AC87" i="35"/>
  <c r="AC88" i="35"/>
  <c r="AC89" i="35"/>
  <c r="AC90" i="35"/>
  <c r="AC91" i="35"/>
  <c r="AC92" i="35"/>
  <c r="AC93" i="35"/>
  <c r="AC94" i="35"/>
  <c r="AC95" i="35"/>
  <c r="AC96" i="35"/>
  <c r="AC97" i="35"/>
  <c r="AC98" i="35"/>
  <c r="I65" i="35"/>
  <c r="I66" i="35"/>
  <c r="Z66" i="35" s="1"/>
  <c r="I67" i="35"/>
  <c r="Z67" i="35" s="1"/>
  <c r="I68" i="35"/>
  <c r="AI68" i="35" s="1"/>
  <c r="I69" i="35"/>
  <c r="AI69" i="35" s="1"/>
  <c r="I70" i="35"/>
  <c r="AI70" i="35" s="1"/>
  <c r="I71" i="35"/>
  <c r="Z71" i="35" s="1"/>
  <c r="I72" i="35"/>
  <c r="Z72" i="35" s="1"/>
  <c r="I73" i="35"/>
  <c r="Z73" i="35" s="1"/>
  <c r="I74" i="35"/>
  <c r="AI74" i="35" s="1"/>
  <c r="I75" i="35"/>
  <c r="AI75" i="35" s="1"/>
  <c r="I76" i="35"/>
  <c r="AI76" i="35" s="1"/>
  <c r="I77" i="35"/>
  <c r="Z77" i="35" s="1"/>
  <c r="I78" i="35"/>
  <c r="Z78" i="35" s="1"/>
  <c r="I79" i="35"/>
  <c r="Z79" i="35" s="1"/>
  <c r="I80" i="35"/>
  <c r="AI80" i="35" s="1"/>
  <c r="I81" i="35"/>
  <c r="AI81" i="35" s="1"/>
  <c r="I82" i="35"/>
  <c r="AI82" i="35" s="1"/>
  <c r="I83" i="35"/>
  <c r="Z83" i="35" s="1"/>
  <c r="I84" i="35"/>
  <c r="Z84" i="35" s="1"/>
  <c r="I85" i="35"/>
  <c r="Z85" i="35" s="1"/>
  <c r="I86" i="35"/>
  <c r="AI86" i="35" s="1"/>
  <c r="I87" i="35"/>
  <c r="AI87" i="35" s="1"/>
  <c r="I88" i="35"/>
  <c r="AI88" i="35" s="1"/>
  <c r="I89" i="35"/>
  <c r="Z89" i="35" s="1"/>
  <c r="I90" i="35"/>
  <c r="Z90" i="35" s="1"/>
  <c r="I91" i="35"/>
  <c r="Z91" i="35" s="1"/>
  <c r="I92" i="35"/>
  <c r="AI92" i="35" s="1"/>
  <c r="I93" i="35"/>
  <c r="AI93" i="35" s="1"/>
  <c r="I94" i="35"/>
  <c r="AI94" i="35" s="1"/>
  <c r="I95" i="35"/>
  <c r="Z95" i="35" s="1"/>
  <c r="I96" i="35"/>
  <c r="Z96" i="35" s="1"/>
  <c r="I97" i="35"/>
  <c r="Z97" i="35" s="1"/>
  <c r="I98" i="35"/>
  <c r="AI98" i="35" s="1"/>
  <c r="H65" i="35"/>
  <c r="H66" i="35"/>
  <c r="H67" i="35"/>
  <c r="T67" i="35" s="1"/>
  <c r="H68" i="35"/>
  <c r="T68" i="35" s="1"/>
  <c r="H69" i="35"/>
  <c r="T69" i="35" s="1"/>
  <c r="H70" i="35"/>
  <c r="T70" i="35" s="1"/>
  <c r="H71" i="35"/>
  <c r="Q71" i="35" s="1"/>
  <c r="H72" i="35"/>
  <c r="T72" i="35" s="1"/>
  <c r="H73" i="35"/>
  <c r="T73" i="35" s="1"/>
  <c r="H74" i="35"/>
  <c r="T74" i="35" s="1"/>
  <c r="H75" i="35"/>
  <c r="T75" i="35" s="1"/>
  <c r="H76" i="35"/>
  <c r="T76" i="35" s="1"/>
  <c r="H77" i="35"/>
  <c r="Q77" i="35" s="1"/>
  <c r="H78" i="35"/>
  <c r="T78" i="35" s="1"/>
  <c r="H79" i="35"/>
  <c r="T79" i="35" s="1"/>
  <c r="H80" i="35"/>
  <c r="T80" i="35" s="1"/>
  <c r="H81" i="35"/>
  <c r="T81" i="35" s="1"/>
  <c r="H82" i="35"/>
  <c r="T82" i="35" s="1"/>
  <c r="H83" i="35"/>
  <c r="Q83" i="35" s="1"/>
  <c r="H84" i="35"/>
  <c r="T84" i="35" s="1"/>
  <c r="H85" i="35"/>
  <c r="T85" i="35" s="1"/>
  <c r="H86" i="35"/>
  <c r="T86" i="35" s="1"/>
  <c r="H87" i="35"/>
  <c r="T87" i="35" s="1"/>
  <c r="H88" i="35"/>
  <c r="T88" i="35" s="1"/>
  <c r="H89" i="35"/>
  <c r="Q89" i="35" s="1"/>
  <c r="H90" i="35"/>
  <c r="T90" i="35" s="1"/>
  <c r="H91" i="35"/>
  <c r="T91" i="35" s="1"/>
  <c r="H92" i="35"/>
  <c r="T92" i="35" s="1"/>
  <c r="H93" i="35"/>
  <c r="T93" i="35" s="1"/>
  <c r="H94" i="35"/>
  <c r="T94" i="35" s="1"/>
  <c r="H95" i="35"/>
  <c r="Q95" i="35" s="1"/>
  <c r="H96" i="35"/>
  <c r="T96" i="35" s="1"/>
  <c r="H97" i="35"/>
  <c r="T97" i="35" s="1"/>
  <c r="H98" i="35"/>
  <c r="T98" i="35" s="1"/>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I59" i="35"/>
  <c r="AI59" i="35" s="1"/>
  <c r="AC112" i="32"/>
  <c r="AR65" i="32"/>
  <c r="AA112" i="32" s="1"/>
  <c r="AR66" i="32"/>
  <c r="AR67" i="32"/>
  <c r="AR68" i="32"/>
  <c r="AR69" i="32"/>
  <c r="AR64" i="32"/>
  <c r="T66" i="35" l="1"/>
  <c r="AO66" i="35"/>
  <c r="Z65" i="35"/>
  <c r="AF65" i="35" s="1"/>
  <c r="AI65" i="35"/>
  <c r="Q65" i="35"/>
  <c r="W65" i="35" s="1"/>
  <c r="AO65" i="35"/>
  <c r="AF95" i="35"/>
  <c r="AF89" i="35"/>
  <c r="AF83" i="35"/>
  <c r="AA111" i="32"/>
  <c r="AF77" i="35"/>
  <c r="AF71" i="35"/>
  <c r="Q88" i="35"/>
  <c r="W88" i="35" s="1"/>
  <c r="Q94" i="35"/>
  <c r="W94" i="35" s="1"/>
  <c r="Q76" i="35"/>
  <c r="W76" i="35" s="1"/>
  <c r="Q70" i="35"/>
  <c r="W70" i="35" s="1"/>
  <c r="AF96" i="35"/>
  <c r="AF90" i="35"/>
  <c r="AF84" i="35"/>
  <c r="AF78" i="35"/>
  <c r="AF72" i="35"/>
  <c r="AF66" i="35"/>
  <c r="Q82" i="35"/>
  <c r="W82" i="35" s="1"/>
  <c r="Q69" i="35"/>
  <c r="W69" i="35" s="1"/>
  <c r="Q97" i="35"/>
  <c r="W97" i="35" s="1"/>
  <c r="Q90" i="35"/>
  <c r="W90" i="35" s="1"/>
  <c r="Q79" i="35"/>
  <c r="W79" i="35" s="1"/>
  <c r="Q72" i="35"/>
  <c r="W72" i="35" s="1"/>
  <c r="AF73" i="35"/>
  <c r="AF97" i="35"/>
  <c r="AF91" i="35"/>
  <c r="AF85" i="35"/>
  <c r="AF79" i="35"/>
  <c r="AF67" i="35"/>
  <c r="Q93" i="35"/>
  <c r="W93" i="35" s="1"/>
  <c r="Q75" i="35"/>
  <c r="W75" i="35" s="1"/>
  <c r="Q96" i="35"/>
  <c r="W96" i="35" s="1"/>
  <c r="Q85" i="35"/>
  <c r="W85" i="35" s="1"/>
  <c r="Q78" i="35"/>
  <c r="W78" i="35" s="1"/>
  <c r="Q67" i="35"/>
  <c r="W67" i="35" s="1"/>
  <c r="Q81" i="35"/>
  <c r="W81" i="35" s="1"/>
  <c r="Q91" i="35"/>
  <c r="W91" i="35" s="1"/>
  <c r="Q84" i="35"/>
  <c r="W84" i="35" s="1"/>
  <c r="Q73" i="35"/>
  <c r="W73" i="35" s="1"/>
  <c r="Q66" i="35"/>
  <c r="W66" i="35" s="1"/>
  <c r="Q87" i="35"/>
  <c r="W87" i="35" s="1"/>
  <c r="Q86" i="35"/>
  <c r="W86" i="35" s="1"/>
  <c r="Q80" i="35"/>
  <c r="W80" i="35" s="1"/>
  <c r="Q74" i="35"/>
  <c r="W74" i="35" s="1"/>
  <c r="AI97" i="35"/>
  <c r="AI91" i="35"/>
  <c r="AI85" i="35"/>
  <c r="AI79" i="35"/>
  <c r="AI73" i="35"/>
  <c r="AI67" i="35"/>
  <c r="Q68" i="35"/>
  <c r="W68" i="35" s="1"/>
  <c r="Z94" i="35"/>
  <c r="Z88" i="35"/>
  <c r="Z82" i="35"/>
  <c r="Z76" i="35"/>
  <c r="Z70" i="35"/>
  <c r="AI96" i="35"/>
  <c r="AI90" i="35"/>
  <c r="AI84" i="35"/>
  <c r="AI78" i="35"/>
  <c r="AI72" i="35"/>
  <c r="AI66" i="35"/>
  <c r="T65" i="35"/>
  <c r="T95" i="35"/>
  <c r="W95" i="35" s="1"/>
  <c r="T89" i="35"/>
  <c r="W89" i="35" s="1"/>
  <c r="T83" i="35"/>
  <c r="W83" i="35" s="1"/>
  <c r="T77" i="35"/>
  <c r="W77" i="35" s="1"/>
  <c r="T71" i="35"/>
  <c r="W71" i="35" s="1"/>
  <c r="AI95" i="35"/>
  <c r="AI89" i="35"/>
  <c r="AI83" i="35"/>
  <c r="AI77" i="35"/>
  <c r="AI71" i="35"/>
  <c r="Z93" i="35"/>
  <c r="Z87" i="35"/>
  <c r="Z81" i="35"/>
  <c r="Z75" i="35"/>
  <c r="Z69" i="35"/>
  <c r="Q98" i="35"/>
  <c r="W98" i="35" s="1"/>
  <c r="Q92" i="35"/>
  <c r="W92" i="35" s="1"/>
  <c r="Z98" i="35"/>
  <c r="Z92" i="35"/>
  <c r="Z86" i="35"/>
  <c r="Z80" i="35"/>
  <c r="Z74" i="35"/>
  <c r="Z68" i="35"/>
  <c r="AR104" i="32"/>
  <c r="AA113" i="32"/>
  <c r="AF70" i="35" l="1"/>
  <c r="AF80" i="35"/>
  <c r="AF69" i="35"/>
  <c r="AF76" i="35"/>
  <c r="AF86" i="35"/>
  <c r="AF75" i="35"/>
  <c r="AF82" i="35"/>
  <c r="AF68" i="35"/>
  <c r="AF74" i="35"/>
  <c r="AF92" i="35"/>
  <c r="AF81" i="35"/>
  <c r="AF88" i="35"/>
  <c r="AF98" i="35"/>
  <c r="AF87" i="35"/>
  <c r="AF94" i="35"/>
  <c r="AF93" i="35"/>
  <c r="AA114" i="32"/>
  <c r="X111" i="32"/>
  <c r="W51" i="35"/>
  <c r="C64" i="32"/>
  <c r="B64" i="32"/>
  <c r="I60" i="35"/>
  <c r="AI60" i="35" s="1"/>
  <c r="I61" i="35"/>
  <c r="AI61" i="35" s="1"/>
  <c r="I62" i="35"/>
  <c r="AI62" i="35" s="1"/>
  <c r="I63" i="35"/>
  <c r="AI63" i="35" s="1"/>
  <c r="I64" i="35"/>
  <c r="H60" i="35"/>
  <c r="AO60" i="35" s="1"/>
  <c r="H61" i="35"/>
  <c r="AO61" i="35" s="1"/>
  <c r="H62" i="35"/>
  <c r="AO62" i="35" s="1"/>
  <c r="H63" i="35"/>
  <c r="AO63" i="35" s="1"/>
  <c r="H64" i="35"/>
  <c r="AO64" i="35" s="1"/>
  <c r="H59" i="35"/>
  <c r="AO59" i="35" s="1"/>
  <c r="AO99" i="35" l="1"/>
  <c r="K216" i="35" s="1"/>
  <c r="T216" i="35" s="1"/>
  <c r="I198" i="35"/>
  <c r="I199" i="35"/>
  <c r="I200" i="35"/>
  <c r="Z64" i="35"/>
  <c r="AI64" i="35"/>
  <c r="C65" i="32"/>
  <c r="C66" i="32" s="1"/>
  <c r="B65" i="32"/>
  <c r="Q60" i="35"/>
  <c r="AC64" i="35"/>
  <c r="Q62" i="35"/>
  <c r="T64" i="35"/>
  <c r="Q63" i="35"/>
  <c r="Z62" i="35"/>
  <c r="Z59" i="35"/>
  <c r="Z61" i="35"/>
  <c r="Q64" i="35"/>
  <c r="Z63" i="35"/>
  <c r="Q59" i="35"/>
  <c r="Z60" i="35"/>
  <c r="AF64" i="35" l="1"/>
  <c r="I201" i="35"/>
  <c r="B66" i="32"/>
  <c r="C67" i="32"/>
  <c r="B67" i="32" l="1"/>
  <c r="C68" i="32"/>
  <c r="C60" i="35"/>
  <c r="C61" i="35"/>
  <c r="C62" i="35"/>
  <c r="C63" i="35"/>
  <c r="C64" i="35"/>
  <c r="C59" i="35"/>
  <c r="AB122" i="26"/>
  <c r="AG110" i="26"/>
  <c r="AG111" i="26"/>
  <c r="AG112" i="26"/>
  <c r="AG113" i="26"/>
  <c r="AG114" i="26"/>
  <c r="AG115" i="26"/>
  <c r="AG116" i="26"/>
  <c r="AG117" i="26"/>
  <c r="AG118" i="26"/>
  <c r="AB88" i="26"/>
  <c r="W88" i="26"/>
  <c r="C215" i="35" s="1"/>
  <c r="AG87" i="26"/>
  <c r="AG86" i="26"/>
  <c r="AG85" i="26"/>
  <c r="AG84" i="26"/>
  <c r="AG83" i="26"/>
  <c r="AG82" i="26"/>
  <c r="AG81" i="26"/>
  <c r="AG80" i="26"/>
  <c r="AG79" i="26"/>
  <c r="AG70" i="26"/>
  <c r="AG71" i="26"/>
  <c r="AG56" i="26"/>
  <c r="AG57" i="26"/>
  <c r="AG29" i="26"/>
  <c r="AG42" i="26"/>
  <c r="AG43" i="26"/>
  <c r="W122" i="26"/>
  <c r="AG121" i="26"/>
  <c r="AG120" i="26"/>
  <c r="AG119" i="26"/>
  <c r="AG109" i="26"/>
  <c r="AG108" i="26"/>
  <c r="O112" i="32"/>
  <c r="O113" i="32"/>
  <c r="O111" i="32"/>
  <c r="AP65" i="32"/>
  <c r="N112" i="32" s="1"/>
  <c r="AP66" i="32"/>
  <c r="AP67" i="32"/>
  <c r="AP68" i="32"/>
  <c r="AP69" i="32"/>
  <c r="AP64" i="32"/>
  <c r="AO65" i="32"/>
  <c r="AO66" i="32"/>
  <c r="AO67" i="32"/>
  <c r="AO68" i="32"/>
  <c r="AO69" i="32"/>
  <c r="AO64" i="32"/>
  <c r="AQ65" i="32"/>
  <c r="Z112" i="32" s="1"/>
  <c r="AQ66" i="32"/>
  <c r="AQ67" i="32"/>
  <c r="AQ68" i="32"/>
  <c r="AQ69" i="32"/>
  <c r="AQ64" i="32"/>
  <c r="Z111" i="32" l="1"/>
  <c r="N111" i="32"/>
  <c r="B68" i="32"/>
  <c r="S111" i="32"/>
  <c r="C69" i="32"/>
  <c r="O114" i="32"/>
  <c r="AG88" i="26"/>
  <c r="AG122" i="26"/>
  <c r="B221" i="35" s="1"/>
  <c r="H35" i="35" s="1"/>
  <c r="N113" i="32"/>
  <c r="Z113" i="32"/>
  <c r="AP104" i="32"/>
  <c r="AG80" i="42" s="1"/>
  <c r="AQ104" i="32"/>
  <c r="B69" i="32" l="1"/>
  <c r="C70" i="32"/>
  <c r="Z114" i="32"/>
  <c r="N114" i="32"/>
  <c r="S113" i="32"/>
  <c r="AF111" i="32"/>
  <c r="AJ112" i="32"/>
  <c r="AJ113" i="32"/>
  <c r="AJ111" i="32"/>
  <c r="AF113" i="32"/>
  <c r="AF112" i="32"/>
  <c r="AC113" i="32"/>
  <c r="AC111" i="32"/>
  <c r="X112" i="32"/>
  <c r="X113" i="32"/>
  <c r="W112" i="32"/>
  <c r="W113" i="32"/>
  <c r="W111" i="32"/>
  <c r="Q111" i="32"/>
  <c r="Q112" i="32"/>
  <c r="Q113" i="32"/>
  <c r="AA104" i="32"/>
  <c r="Y104" i="32"/>
  <c r="X104" i="32"/>
  <c r="T104" i="32"/>
  <c r="R104" i="32"/>
  <c r="Q80" i="42" s="1"/>
  <c r="AF187" i="42" s="1"/>
  <c r="AI188" i="42" s="1"/>
  <c r="AJ104" i="32"/>
  <c r="AF190" i="42" l="1"/>
  <c r="AI191" i="42" s="1"/>
  <c r="B70" i="32"/>
  <c r="B71" i="32" s="1"/>
  <c r="B72" i="32" s="1"/>
  <c r="B73" i="32" s="1"/>
  <c r="B74" i="32" s="1"/>
  <c r="B75" i="32" s="1"/>
  <c r="B76" i="32" s="1"/>
  <c r="B77" i="32" s="1"/>
  <c r="B78" i="32" s="1"/>
  <c r="B79" i="32" s="1"/>
  <c r="B80" i="32" s="1"/>
  <c r="B81" i="32" s="1"/>
  <c r="B82" i="32" s="1"/>
  <c r="B83" i="32" s="1"/>
  <c r="B84" i="32" s="1"/>
  <c r="B85" i="32" s="1"/>
  <c r="B86" i="32" s="1"/>
  <c r="B87" i="32" s="1"/>
  <c r="B88" i="32" s="1"/>
  <c r="B89" i="32" s="1"/>
  <c r="B90" i="32" s="1"/>
  <c r="B91" i="32" s="1"/>
  <c r="B92" i="32" s="1"/>
  <c r="B93" i="32" s="1"/>
  <c r="B94" i="32" s="1"/>
  <c r="B95" i="32" s="1"/>
  <c r="B96" i="32" s="1"/>
  <c r="B97" i="32" s="1"/>
  <c r="B98" i="32" s="1"/>
  <c r="B99" i="32" s="1"/>
  <c r="B100" i="32" s="1"/>
  <c r="B101" i="32" s="1"/>
  <c r="B102" i="32" s="1"/>
  <c r="B103" i="32" s="1"/>
  <c r="C71" i="32"/>
  <c r="K221" i="35"/>
  <c r="T221" i="35" s="1"/>
  <c r="AC221" i="35" s="1"/>
  <c r="M35" i="35" s="1"/>
  <c r="W35" i="35" s="1"/>
  <c r="X114" i="32"/>
  <c r="AF114" i="32"/>
  <c r="Q114" i="32"/>
  <c r="AJ114" i="32"/>
  <c r="AC114" i="32"/>
  <c r="W114" i="32"/>
  <c r="AO104" i="32"/>
  <c r="S112" i="32"/>
  <c r="S114" i="32" s="1"/>
  <c r="AF104" i="32"/>
  <c r="B107" i="35" l="1"/>
  <c r="B110" i="35"/>
  <c r="N110" i="35" s="1"/>
  <c r="B109" i="35"/>
  <c r="B108" i="35"/>
  <c r="B111" i="35"/>
  <c r="B125" i="35"/>
  <c r="B114" i="35"/>
  <c r="B122" i="35"/>
  <c r="B131" i="35"/>
  <c r="B140" i="35"/>
  <c r="B127" i="35"/>
  <c r="B143" i="35"/>
  <c r="B117" i="35"/>
  <c r="B137" i="35"/>
  <c r="B119" i="35"/>
  <c r="B116" i="35"/>
  <c r="B115" i="35"/>
  <c r="B118" i="35"/>
  <c r="B132" i="35"/>
  <c r="B121" i="35"/>
  <c r="B113" i="35"/>
  <c r="B144" i="35"/>
  <c r="B129" i="35"/>
  <c r="B123" i="35"/>
  <c r="B145" i="35"/>
  <c r="B112" i="35"/>
  <c r="B134" i="35"/>
  <c r="B142" i="35"/>
  <c r="B135" i="35"/>
  <c r="B120" i="35"/>
  <c r="B130" i="35"/>
  <c r="B136" i="35"/>
  <c r="B141" i="35"/>
  <c r="B128" i="35"/>
  <c r="B138" i="35"/>
  <c r="B124" i="35"/>
  <c r="B126" i="35"/>
  <c r="B133" i="35"/>
  <c r="B139" i="35"/>
  <c r="C72" i="32"/>
  <c r="C110" i="35" l="1"/>
  <c r="I110" i="35"/>
  <c r="K110" i="35"/>
  <c r="R109" i="35"/>
  <c r="N109" i="35"/>
  <c r="I109" i="35"/>
  <c r="C109" i="35"/>
  <c r="K109" i="35"/>
  <c r="R110" i="35"/>
  <c r="K107" i="35"/>
  <c r="I107" i="35"/>
  <c r="C107" i="35"/>
  <c r="R107" i="35"/>
  <c r="N107" i="35"/>
  <c r="C108" i="35"/>
  <c r="N108" i="35"/>
  <c r="K108" i="35"/>
  <c r="R108" i="35"/>
  <c r="I108" i="35"/>
  <c r="K126" i="35"/>
  <c r="T126" i="35" s="1"/>
  <c r="N126" i="35"/>
  <c r="X126" i="35" s="1"/>
  <c r="R126" i="35"/>
  <c r="AB126" i="35" s="1"/>
  <c r="K145" i="35"/>
  <c r="T145" i="35" s="1"/>
  <c r="N145" i="35"/>
  <c r="X145" i="35" s="1"/>
  <c r="R145" i="35"/>
  <c r="AB145" i="35" s="1"/>
  <c r="K139" i="35"/>
  <c r="T139" i="35" s="1"/>
  <c r="N139" i="35"/>
  <c r="X139" i="35" s="1"/>
  <c r="R139" i="35"/>
  <c r="AB139" i="35" s="1"/>
  <c r="R141" i="35"/>
  <c r="AB141" i="35" s="1"/>
  <c r="K141" i="35"/>
  <c r="T141" i="35" s="1"/>
  <c r="N141" i="35"/>
  <c r="X141" i="35" s="1"/>
  <c r="K134" i="35"/>
  <c r="T134" i="35" s="1"/>
  <c r="N134" i="35"/>
  <c r="X134" i="35" s="1"/>
  <c r="R134" i="35"/>
  <c r="AB134" i="35" s="1"/>
  <c r="K132" i="35"/>
  <c r="T132" i="35" s="1"/>
  <c r="N132" i="35"/>
  <c r="X132" i="35" s="1"/>
  <c r="R132" i="35"/>
  <c r="AB132" i="35" s="1"/>
  <c r="R117" i="35"/>
  <c r="AB117" i="35" s="1"/>
  <c r="K117" i="35"/>
  <c r="T117" i="35" s="1"/>
  <c r="N117" i="35"/>
  <c r="X117" i="35" s="1"/>
  <c r="K114" i="35"/>
  <c r="T114" i="35" s="1"/>
  <c r="N114" i="35"/>
  <c r="X114" i="35" s="1"/>
  <c r="R114" i="35"/>
  <c r="AB114" i="35" s="1"/>
  <c r="K133" i="35"/>
  <c r="T133" i="35" s="1"/>
  <c r="N133" i="35"/>
  <c r="X133" i="35" s="1"/>
  <c r="R133" i="35"/>
  <c r="AB133" i="35" s="1"/>
  <c r="N136" i="35"/>
  <c r="X136" i="35" s="1"/>
  <c r="R136" i="35"/>
  <c r="AB136" i="35" s="1"/>
  <c r="K136" i="35"/>
  <c r="T136" i="35" s="1"/>
  <c r="N112" i="35"/>
  <c r="R112" i="35"/>
  <c r="K112" i="35"/>
  <c r="T112" i="35" s="1"/>
  <c r="N118" i="35"/>
  <c r="X118" i="35" s="1"/>
  <c r="R118" i="35"/>
  <c r="AB118" i="35" s="1"/>
  <c r="K118" i="35"/>
  <c r="T118" i="35" s="1"/>
  <c r="N143" i="35"/>
  <c r="X143" i="35" s="1"/>
  <c r="R143" i="35"/>
  <c r="AB143" i="35" s="1"/>
  <c r="K143" i="35"/>
  <c r="T143" i="35" s="1"/>
  <c r="N125" i="35"/>
  <c r="X125" i="35" s="1"/>
  <c r="R125" i="35"/>
  <c r="AB125" i="35" s="1"/>
  <c r="K125" i="35"/>
  <c r="T125" i="35" s="1"/>
  <c r="N130" i="35"/>
  <c r="X130" i="35" s="1"/>
  <c r="R130" i="35"/>
  <c r="AB130" i="35" s="1"/>
  <c r="K130" i="35"/>
  <c r="T130" i="35" s="1"/>
  <c r="N113" i="35"/>
  <c r="X113" i="35" s="1"/>
  <c r="R113" i="35"/>
  <c r="AB113" i="35" s="1"/>
  <c r="K113" i="35"/>
  <c r="T113" i="35" s="1"/>
  <c r="K115" i="35"/>
  <c r="T115" i="35" s="1"/>
  <c r="N115" i="35"/>
  <c r="X115" i="35" s="1"/>
  <c r="R115" i="35"/>
  <c r="AB115" i="35" s="1"/>
  <c r="K127" i="35"/>
  <c r="T127" i="35" s="1"/>
  <c r="N127" i="35"/>
  <c r="X127" i="35" s="1"/>
  <c r="R127" i="35"/>
  <c r="AB127" i="35" s="1"/>
  <c r="R111" i="35"/>
  <c r="N111" i="35"/>
  <c r="K111" i="35"/>
  <c r="N124" i="35"/>
  <c r="X124" i="35" s="1"/>
  <c r="R124" i="35"/>
  <c r="AB124" i="35" s="1"/>
  <c r="K124" i="35"/>
  <c r="T124" i="35" s="1"/>
  <c r="K120" i="35"/>
  <c r="T120" i="35" s="1"/>
  <c r="N120" i="35"/>
  <c r="X120" i="35" s="1"/>
  <c r="R120" i="35"/>
  <c r="AB120" i="35" s="1"/>
  <c r="R123" i="35"/>
  <c r="AB123" i="35" s="1"/>
  <c r="K123" i="35"/>
  <c r="T123" i="35" s="1"/>
  <c r="N123" i="35"/>
  <c r="X123" i="35" s="1"/>
  <c r="I111" i="35"/>
  <c r="K116" i="35"/>
  <c r="T116" i="35" s="1"/>
  <c r="N116" i="35"/>
  <c r="X116" i="35" s="1"/>
  <c r="R116" i="35"/>
  <c r="AB116" i="35" s="1"/>
  <c r="K140" i="35"/>
  <c r="T140" i="35" s="1"/>
  <c r="N140" i="35"/>
  <c r="X140" i="35" s="1"/>
  <c r="R140" i="35"/>
  <c r="AB140" i="35" s="1"/>
  <c r="K138" i="35"/>
  <c r="T138" i="35" s="1"/>
  <c r="N138" i="35"/>
  <c r="X138" i="35" s="1"/>
  <c r="R138" i="35"/>
  <c r="AB138" i="35" s="1"/>
  <c r="R135" i="35"/>
  <c r="AB135" i="35" s="1"/>
  <c r="K135" i="35"/>
  <c r="T135" i="35" s="1"/>
  <c r="N135" i="35"/>
  <c r="X135" i="35" s="1"/>
  <c r="R129" i="35"/>
  <c r="AB129" i="35" s="1"/>
  <c r="K129" i="35"/>
  <c r="T129" i="35" s="1"/>
  <c r="N129" i="35"/>
  <c r="X129" i="35" s="1"/>
  <c r="C111" i="35"/>
  <c r="N119" i="35"/>
  <c r="X119" i="35" s="1"/>
  <c r="R119" i="35"/>
  <c r="AB119" i="35" s="1"/>
  <c r="K119" i="35"/>
  <c r="T119" i="35" s="1"/>
  <c r="N131" i="35"/>
  <c r="X131" i="35" s="1"/>
  <c r="R131" i="35"/>
  <c r="AB131" i="35" s="1"/>
  <c r="K131" i="35"/>
  <c r="T131" i="35" s="1"/>
  <c r="K128" i="35"/>
  <c r="T128" i="35" s="1"/>
  <c r="N128" i="35"/>
  <c r="X128" i="35" s="1"/>
  <c r="R128" i="35"/>
  <c r="AB128" i="35" s="1"/>
  <c r="N142" i="35"/>
  <c r="X142" i="35" s="1"/>
  <c r="R142" i="35"/>
  <c r="AB142" i="35" s="1"/>
  <c r="K142" i="35"/>
  <c r="T142" i="35" s="1"/>
  <c r="K144" i="35"/>
  <c r="T144" i="35" s="1"/>
  <c r="N144" i="35"/>
  <c r="X144" i="35" s="1"/>
  <c r="R144" i="35"/>
  <c r="AB144" i="35" s="1"/>
  <c r="K121" i="35"/>
  <c r="T121" i="35" s="1"/>
  <c r="N121" i="35"/>
  <c r="X121" i="35" s="1"/>
  <c r="R121" i="35"/>
  <c r="AB121" i="35" s="1"/>
  <c r="N137" i="35"/>
  <c r="X137" i="35" s="1"/>
  <c r="R137" i="35"/>
  <c r="AB137" i="35" s="1"/>
  <c r="K137" i="35"/>
  <c r="T137" i="35" s="1"/>
  <c r="K122" i="35"/>
  <c r="T122" i="35" s="1"/>
  <c r="N122" i="35"/>
  <c r="X122" i="35" s="1"/>
  <c r="R122" i="35"/>
  <c r="AB122" i="35" s="1"/>
  <c r="C128" i="35"/>
  <c r="I128" i="35"/>
  <c r="C118" i="35"/>
  <c r="I118" i="35"/>
  <c r="C116" i="35"/>
  <c r="I116" i="35"/>
  <c r="I139" i="35"/>
  <c r="C139" i="35"/>
  <c r="C135" i="35"/>
  <c r="I135" i="35"/>
  <c r="C123" i="35"/>
  <c r="I123" i="35"/>
  <c r="I115" i="35"/>
  <c r="C115" i="35"/>
  <c r="I119" i="35"/>
  <c r="C119" i="35"/>
  <c r="I113" i="35"/>
  <c r="C113" i="35"/>
  <c r="I132" i="35"/>
  <c r="C132" i="35"/>
  <c r="I127" i="35"/>
  <c r="C127" i="35"/>
  <c r="I131" i="35"/>
  <c r="C131" i="35"/>
  <c r="I120" i="35"/>
  <c r="C120" i="35"/>
  <c r="I145" i="35"/>
  <c r="C145" i="35"/>
  <c r="C122" i="35"/>
  <c r="I122" i="35"/>
  <c r="I133" i="35"/>
  <c r="C133" i="35"/>
  <c r="C142" i="35"/>
  <c r="I142" i="35"/>
  <c r="C129" i="35"/>
  <c r="I129" i="35"/>
  <c r="I137" i="35"/>
  <c r="C137" i="35"/>
  <c r="I138" i="35"/>
  <c r="C138" i="35"/>
  <c r="I121" i="35"/>
  <c r="C121" i="35"/>
  <c r="C117" i="35"/>
  <c r="I117" i="35"/>
  <c r="I114" i="35"/>
  <c r="C114" i="35"/>
  <c r="C130" i="35"/>
  <c r="I130" i="35"/>
  <c r="C112" i="35"/>
  <c r="I112" i="35"/>
  <c r="I126" i="35"/>
  <c r="C126" i="35"/>
  <c r="C141" i="35"/>
  <c r="I141" i="35"/>
  <c r="I144" i="35"/>
  <c r="C144" i="35"/>
  <c r="C124" i="35"/>
  <c r="I124" i="35"/>
  <c r="C136" i="35"/>
  <c r="I136" i="35"/>
  <c r="C134" i="35"/>
  <c r="I134" i="35"/>
  <c r="I143" i="35"/>
  <c r="C143" i="35"/>
  <c r="C140" i="35"/>
  <c r="I140" i="35"/>
  <c r="I125" i="35"/>
  <c r="C125" i="35"/>
  <c r="C73" i="32"/>
  <c r="C74" i="32" s="1"/>
  <c r="C75" i="32" s="1"/>
  <c r="C76" i="32" s="1"/>
  <c r="C77" i="32" s="1"/>
  <c r="C78" i="32" s="1"/>
  <c r="C79" i="32" s="1"/>
  <c r="C80" i="32" s="1"/>
  <c r="C81" i="32" s="1"/>
  <c r="C82" i="32" s="1"/>
  <c r="C83" i="32" s="1"/>
  <c r="C84" i="32" s="1"/>
  <c r="C85" i="32" s="1"/>
  <c r="C86" i="32" s="1"/>
  <c r="C87" i="32" s="1"/>
  <c r="C88" i="32" s="1"/>
  <c r="C89" i="32" s="1"/>
  <c r="C90" i="32" s="1"/>
  <c r="C91" i="32" s="1"/>
  <c r="C92" i="32" s="1"/>
  <c r="C93" i="32" s="1"/>
  <c r="C94" i="32" s="1"/>
  <c r="C95" i="32" s="1"/>
  <c r="C96" i="32" s="1"/>
  <c r="C97" i="32" s="1"/>
  <c r="C98" i="32" s="1"/>
  <c r="C99" i="32" s="1"/>
  <c r="C100" i="32" s="1"/>
  <c r="C101" i="32" s="1"/>
  <c r="C102" i="32" s="1"/>
  <c r="C103" i="32" s="1"/>
  <c r="B152" i="35" s="1"/>
  <c r="AB152" i="35" s="1"/>
  <c r="AB112" i="35" l="1"/>
  <c r="X112" i="35"/>
  <c r="AB111" i="35"/>
  <c r="AG129" i="35"/>
  <c r="AG133" i="35"/>
  <c r="AG114" i="35"/>
  <c r="AG132" i="35"/>
  <c r="AG144" i="35"/>
  <c r="AG128" i="35"/>
  <c r="AG130" i="35"/>
  <c r="AG143" i="35"/>
  <c r="AG113" i="35"/>
  <c r="AG125" i="35"/>
  <c r="AG136" i="35"/>
  <c r="AG118" i="35"/>
  <c r="AG124" i="35"/>
  <c r="AG135" i="35"/>
  <c r="AG137" i="35"/>
  <c r="AG123" i="35"/>
  <c r="AG145" i="35"/>
  <c r="AG142" i="35"/>
  <c r="AG119" i="35"/>
  <c r="AG140" i="35"/>
  <c r="AG141" i="35"/>
  <c r="AG127" i="35"/>
  <c r="AG122" i="35"/>
  <c r="AG121" i="35"/>
  <c r="AG131" i="35"/>
  <c r="AG138" i="35"/>
  <c r="AG116" i="35"/>
  <c r="AG117" i="35"/>
  <c r="AG120" i="35"/>
  <c r="AG115" i="35"/>
  <c r="AG134" i="35"/>
  <c r="AG139" i="35"/>
  <c r="AG126" i="35"/>
  <c r="AL152" i="35"/>
  <c r="M152" i="35"/>
  <c r="C152" i="35"/>
  <c r="K152" i="35"/>
  <c r="B106" i="35"/>
  <c r="B151" i="35"/>
  <c r="AB151" i="35" s="1"/>
  <c r="B153" i="35"/>
  <c r="AB153" i="35" s="1"/>
  <c r="B154" i="35"/>
  <c r="AB154" i="35" s="1"/>
  <c r="B182" i="35"/>
  <c r="AB182" i="35" s="1"/>
  <c r="B185" i="35"/>
  <c r="AB185" i="35" s="1"/>
  <c r="B188" i="35"/>
  <c r="AB188" i="35" s="1"/>
  <c r="B160" i="35"/>
  <c r="AB160" i="35" s="1"/>
  <c r="B170" i="35"/>
  <c r="AB170" i="35" s="1"/>
  <c r="B171" i="35"/>
  <c r="AB171" i="35" s="1"/>
  <c r="B186" i="35"/>
  <c r="AB186" i="35" s="1"/>
  <c r="B158" i="35"/>
  <c r="AB158" i="35" s="1"/>
  <c r="B165" i="35"/>
  <c r="AB165" i="35" s="1"/>
  <c r="B169" i="35"/>
  <c r="AB169" i="35" s="1"/>
  <c r="B172" i="35"/>
  <c r="AB172" i="35" s="1"/>
  <c r="B156" i="35"/>
  <c r="AB156" i="35" s="1"/>
  <c r="B162" i="35"/>
  <c r="AB162" i="35" s="1"/>
  <c r="B175" i="35"/>
  <c r="AB175" i="35" s="1"/>
  <c r="B159" i="35"/>
  <c r="AB159" i="35" s="1"/>
  <c r="B178" i="35"/>
  <c r="AB178" i="35" s="1"/>
  <c r="B157" i="35"/>
  <c r="AB157" i="35" s="1"/>
  <c r="B189" i="35"/>
  <c r="AB189" i="35" s="1"/>
  <c r="B179" i="35"/>
  <c r="AB179" i="35" s="1"/>
  <c r="B164" i="35"/>
  <c r="AB164" i="35" s="1"/>
  <c r="B168" i="35"/>
  <c r="AB168" i="35" s="1"/>
  <c r="B161" i="35"/>
  <c r="AB161" i="35" s="1"/>
  <c r="B163" i="35"/>
  <c r="AB163" i="35" s="1"/>
  <c r="B166" i="35"/>
  <c r="AB166" i="35" s="1"/>
  <c r="B173" i="35"/>
  <c r="AB173" i="35" s="1"/>
  <c r="B183" i="35"/>
  <c r="AB183" i="35" s="1"/>
  <c r="B187" i="35"/>
  <c r="AB187" i="35" s="1"/>
  <c r="B190" i="35"/>
  <c r="AB190" i="35" s="1"/>
  <c r="B180" i="35"/>
  <c r="AB180" i="35" s="1"/>
  <c r="B177" i="35"/>
  <c r="AB177" i="35" s="1"/>
  <c r="B181" i="35"/>
  <c r="AB181" i="35" s="1"/>
  <c r="B167" i="35"/>
  <c r="AB167" i="35" s="1"/>
  <c r="B184" i="35"/>
  <c r="AB184" i="35" s="1"/>
  <c r="B174" i="35"/>
  <c r="AB174" i="35" s="1"/>
  <c r="B176" i="35"/>
  <c r="B155" i="35"/>
  <c r="AB155" i="35" s="1"/>
  <c r="AG112" i="35" l="1"/>
  <c r="M176" i="35"/>
  <c r="AB176" i="35"/>
  <c r="AL151" i="35"/>
  <c r="M151" i="35"/>
  <c r="C151" i="35"/>
  <c r="K151" i="35"/>
  <c r="R151" i="35" s="1"/>
  <c r="C106" i="35"/>
  <c r="K106" i="35"/>
  <c r="R106" i="35"/>
  <c r="I106" i="35"/>
  <c r="N106" i="35"/>
  <c r="AL154" i="35"/>
  <c r="K154" i="35"/>
  <c r="R154" i="35" s="1"/>
  <c r="M154" i="35"/>
  <c r="C154" i="35"/>
  <c r="AL153" i="35"/>
  <c r="C153" i="35"/>
  <c r="K153" i="35"/>
  <c r="M153" i="35"/>
  <c r="K166" i="35"/>
  <c r="AL166" i="35"/>
  <c r="M166" i="35"/>
  <c r="C166" i="35"/>
  <c r="AG166" i="35"/>
  <c r="K176" i="35"/>
  <c r="AL176" i="35"/>
  <c r="C176" i="35"/>
  <c r="AG176" i="35"/>
  <c r="C180" i="35"/>
  <c r="AG180" i="35"/>
  <c r="M180" i="35"/>
  <c r="K180" i="35"/>
  <c r="AL180" i="35"/>
  <c r="C163" i="35"/>
  <c r="K163" i="35"/>
  <c r="AL163" i="35"/>
  <c r="M163" i="35"/>
  <c r="AG163" i="35"/>
  <c r="C157" i="35"/>
  <c r="M157" i="35"/>
  <c r="AL157" i="35"/>
  <c r="K157" i="35"/>
  <c r="R157" i="35" s="1"/>
  <c r="K172" i="35"/>
  <c r="AL172" i="35"/>
  <c r="M172" i="35"/>
  <c r="C172" i="35"/>
  <c r="AG172" i="35"/>
  <c r="AL170" i="35"/>
  <c r="M170" i="35"/>
  <c r="K170" i="35"/>
  <c r="C170" i="35"/>
  <c r="AG170" i="35"/>
  <c r="M155" i="35"/>
  <c r="AL155" i="35"/>
  <c r="K155" i="35"/>
  <c r="R155" i="35" s="1"/>
  <c r="C155" i="35"/>
  <c r="C171" i="35"/>
  <c r="K171" i="35"/>
  <c r="M171" i="35"/>
  <c r="AL171" i="35"/>
  <c r="AG171" i="35"/>
  <c r="C174" i="35"/>
  <c r="K174" i="35"/>
  <c r="M174" i="35"/>
  <c r="AG174" i="35"/>
  <c r="AL174" i="35"/>
  <c r="K190" i="35"/>
  <c r="AG190" i="35"/>
  <c r="AL190" i="35"/>
  <c r="M190" i="35"/>
  <c r="C190" i="35"/>
  <c r="AL161" i="35"/>
  <c r="K161" i="35"/>
  <c r="M161" i="35"/>
  <c r="C161" i="35"/>
  <c r="K178" i="35"/>
  <c r="AG178" i="35"/>
  <c r="M178" i="35"/>
  <c r="C178" i="35"/>
  <c r="AL178" i="35"/>
  <c r="C169" i="35"/>
  <c r="K169" i="35"/>
  <c r="M169" i="35"/>
  <c r="AL169" i="35"/>
  <c r="AG169" i="35"/>
  <c r="K160" i="35"/>
  <c r="AL160" i="35"/>
  <c r="M160" i="35"/>
  <c r="C160" i="35"/>
  <c r="AG160" i="35"/>
  <c r="C156" i="35"/>
  <c r="K156" i="35"/>
  <c r="R156" i="35" s="1"/>
  <c r="M156" i="35"/>
  <c r="AL156" i="35"/>
  <c r="M184" i="35"/>
  <c r="C184" i="35"/>
  <c r="AG184" i="35"/>
  <c r="K184" i="35"/>
  <c r="AL184" i="35"/>
  <c r="C187" i="35"/>
  <c r="M187" i="35"/>
  <c r="K187" i="35"/>
  <c r="AL187" i="35"/>
  <c r="AG187" i="35"/>
  <c r="AG168" i="35"/>
  <c r="C168" i="35"/>
  <c r="M168" i="35"/>
  <c r="K168" i="35"/>
  <c r="AL168" i="35"/>
  <c r="C159" i="35"/>
  <c r="AL159" i="35"/>
  <c r="M159" i="35"/>
  <c r="K159" i="35"/>
  <c r="AG159" i="35"/>
  <c r="C165" i="35"/>
  <c r="K165" i="35"/>
  <c r="M165" i="35"/>
  <c r="AL165" i="35"/>
  <c r="AG165" i="35"/>
  <c r="M188" i="35"/>
  <c r="AL188" i="35"/>
  <c r="C188" i="35"/>
  <c r="K188" i="35"/>
  <c r="AG188" i="35"/>
  <c r="C177" i="35"/>
  <c r="K177" i="35"/>
  <c r="M177" i="35"/>
  <c r="AL177" i="35"/>
  <c r="AG177" i="35"/>
  <c r="M167" i="35"/>
  <c r="K167" i="35"/>
  <c r="AL167" i="35"/>
  <c r="C167" i="35"/>
  <c r="C183" i="35"/>
  <c r="K183" i="35"/>
  <c r="M183" i="35"/>
  <c r="AL183" i="35"/>
  <c r="AG183" i="35"/>
  <c r="C164" i="35"/>
  <c r="AL164" i="35"/>
  <c r="M164" i="35"/>
  <c r="K164" i="35"/>
  <c r="AG164" i="35"/>
  <c r="C175" i="35"/>
  <c r="AL175" i="35"/>
  <c r="M175" i="35"/>
  <c r="K175" i="35"/>
  <c r="AG175" i="35"/>
  <c r="C158" i="35"/>
  <c r="AL158" i="35"/>
  <c r="M158" i="35"/>
  <c r="K158" i="35"/>
  <c r="AG158" i="35"/>
  <c r="AL185" i="35"/>
  <c r="K185" i="35"/>
  <c r="M185" i="35"/>
  <c r="C185" i="35"/>
  <c r="M189" i="35"/>
  <c r="AL189" i="35"/>
  <c r="K189" i="35"/>
  <c r="C189" i="35"/>
  <c r="AG189" i="35"/>
  <c r="C181" i="35"/>
  <c r="K181" i="35"/>
  <c r="M181" i="35"/>
  <c r="AL181" i="35"/>
  <c r="AG181" i="35"/>
  <c r="M173" i="35"/>
  <c r="AG173" i="35"/>
  <c r="C173" i="35"/>
  <c r="K173" i="35"/>
  <c r="AL173" i="35"/>
  <c r="M179" i="35"/>
  <c r="C179" i="35"/>
  <c r="AL179" i="35"/>
  <c r="K179" i="35"/>
  <c r="AL162" i="35"/>
  <c r="M162" i="35"/>
  <c r="AG162" i="35"/>
  <c r="K162" i="35"/>
  <c r="C162" i="35"/>
  <c r="C186" i="35"/>
  <c r="K186" i="35"/>
  <c r="AL186" i="35"/>
  <c r="M186" i="35"/>
  <c r="AG186" i="35"/>
  <c r="C182" i="35"/>
  <c r="K182" i="35"/>
  <c r="M182" i="35"/>
  <c r="AL182" i="35"/>
  <c r="AG182" i="35"/>
  <c r="B51" i="35"/>
  <c r="AB36" i="35"/>
  <c r="W155" i="35" l="1"/>
  <c r="W157" i="35"/>
  <c r="W156" i="35"/>
  <c r="R182" i="35"/>
  <c r="W182" i="35"/>
  <c r="R161" i="35"/>
  <c r="W161" i="35"/>
  <c r="AG161" i="35" s="1"/>
  <c r="R188" i="35"/>
  <c r="W188" i="35"/>
  <c r="R159" i="35"/>
  <c r="W159" i="35"/>
  <c r="R168" i="35"/>
  <c r="W168" i="35"/>
  <c r="R184" i="35"/>
  <c r="W184" i="35"/>
  <c r="R172" i="35"/>
  <c r="W172" i="35"/>
  <c r="R181" i="35"/>
  <c r="W181" i="35"/>
  <c r="R171" i="35"/>
  <c r="W171" i="35"/>
  <c r="R158" i="35"/>
  <c r="W158" i="35"/>
  <c r="R164" i="35"/>
  <c r="W164" i="35"/>
  <c r="R187" i="35"/>
  <c r="W187" i="35"/>
  <c r="R160" i="35"/>
  <c r="W160" i="35"/>
  <c r="R169" i="35"/>
  <c r="W169" i="35"/>
  <c r="R178" i="35"/>
  <c r="W178" i="35"/>
  <c r="R190" i="35"/>
  <c r="W190" i="35"/>
  <c r="R180" i="35"/>
  <c r="W180" i="35"/>
  <c r="R186" i="35"/>
  <c r="W186" i="35"/>
  <c r="R179" i="35"/>
  <c r="W179" i="35"/>
  <c r="AG179" i="35" s="1"/>
  <c r="R173" i="35"/>
  <c r="W173" i="35"/>
  <c r="R175" i="35"/>
  <c r="W175" i="35"/>
  <c r="R177" i="35"/>
  <c r="W177" i="35"/>
  <c r="R165" i="35"/>
  <c r="W165" i="35"/>
  <c r="M191" i="35"/>
  <c r="R162" i="35"/>
  <c r="W162" i="35"/>
  <c r="R189" i="35"/>
  <c r="W189" i="35"/>
  <c r="R185" i="35"/>
  <c r="W185" i="35"/>
  <c r="AG185" i="35" s="1"/>
  <c r="R183" i="35"/>
  <c r="W183" i="35"/>
  <c r="R167" i="35"/>
  <c r="W167" i="35"/>
  <c r="AG167" i="35" s="1"/>
  <c r="R170" i="35"/>
  <c r="W170" i="35"/>
  <c r="R163" i="35"/>
  <c r="W163" i="35"/>
  <c r="R176" i="35"/>
  <c r="W176" i="35"/>
  <c r="R174" i="35"/>
  <c r="W174" i="35"/>
  <c r="R166" i="35"/>
  <c r="W166" i="35"/>
  <c r="AC59" i="35" l="1"/>
  <c r="AF59" i="35" s="1"/>
  <c r="T59" i="35"/>
  <c r="W59" i="35" s="1"/>
  <c r="AB106" i="35" s="1"/>
  <c r="AC60" i="35"/>
  <c r="AC63" i="35"/>
  <c r="AF63" i="35" s="1"/>
  <c r="AC61" i="35"/>
  <c r="AF61" i="35" s="1"/>
  <c r="AC62" i="35"/>
  <c r="AF62" i="35" s="1"/>
  <c r="R152" i="35"/>
  <c r="W153" i="35"/>
  <c r="W151" i="35"/>
  <c r="T61" i="35"/>
  <c r="T62" i="35"/>
  <c r="T63" i="35"/>
  <c r="AC198" i="35" l="1"/>
  <c r="T106" i="35"/>
  <c r="X106" i="35" s="1"/>
  <c r="AG106" i="35" s="1"/>
  <c r="T60" i="35"/>
  <c r="W154" i="35"/>
  <c r="R153" i="35"/>
  <c r="W152" i="35"/>
  <c r="K191" i="35"/>
  <c r="AL86" i="35" l="1"/>
  <c r="AL74" i="35"/>
  <c r="AL75" i="35"/>
  <c r="AL98" i="35"/>
  <c r="AL87" i="35"/>
  <c r="AL94" i="35"/>
  <c r="AL97" i="35"/>
  <c r="AL78" i="35"/>
  <c r="AL68" i="35"/>
  <c r="AL88" i="35"/>
  <c r="AL73" i="35"/>
  <c r="AL59" i="35" l="1"/>
  <c r="AL95" i="35"/>
  <c r="AL67" i="35"/>
  <c r="AL90" i="35"/>
  <c r="AL91" i="35"/>
  <c r="AL70" i="35"/>
  <c r="AL93" i="35"/>
  <c r="AL96" i="35"/>
  <c r="AL76" i="35"/>
  <c r="AL83" i="35"/>
  <c r="AL85" i="35"/>
  <c r="AL79" i="35"/>
  <c r="AL92" i="35"/>
  <c r="AL71" i="35"/>
  <c r="AL89" i="35"/>
  <c r="AL77" i="35"/>
  <c r="AL72" i="35"/>
  <c r="AL80" i="35"/>
  <c r="AL84" i="35"/>
  <c r="AL82" i="35"/>
  <c r="AL81" i="35"/>
  <c r="AL69" i="35"/>
  <c r="AF60" i="35"/>
  <c r="AC200" i="35" s="1"/>
  <c r="W60" i="35"/>
  <c r="AB107" i="35" s="1"/>
  <c r="AF99" i="35" l="1"/>
  <c r="AC199" i="35"/>
  <c r="AC201" i="35" s="1"/>
  <c r="Q61" i="35"/>
  <c r="W61" i="35" s="1"/>
  <c r="AB108" i="35" s="1"/>
  <c r="AG73" i="26"/>
  <c r="AG72" i="26"/>
  <c r="AG69" i="26"/>
  <c r="AG68" i="26"/>
  <c r="AG67" i="26"/>
  <c r="AG66" i="26"/>
  <c r="AG65" i="26"/>
  <c r="AG59" i="26"/>
  <c r="AG58" i="26"/>
  <c r="AG55" i="26"/>
  <c r="AG54" i="26"/>
  <c r="AG53" i="26"/>
  <c r="AG52" i="26"/>
  <c r="AG51" i="26"/>
  <c r="AG45" i="26"/>
  <c r="AG44" i="26"/>
  <c r="AG41" i="26"/>
  <c r="AG40" i="26"/>
  <c r="AG39" i="26"/>
  <c r="AG38" i="26"/>
  <c r="AG37" i="26"/>
  <c r="AG24" i="26"/>
  <c r="AG25" i="26"/>
  <c r="AG26" i="26"/>
  <c r="AG27" i="26"/>
  <c r="AG30" i="26"/>
  <c r="AG31" i="26"/>
  <c r="AG23" i="26"/>
  <c r="AG46" i="26" l="1"/>
  <c r="AG32" i="26"/>
  <c r="AG74" i="26" l="1"/>
  <c r="AB74" i="26"/>
  <c r="W74" i="26"/>
  <c r="C214" i="35" s="1"/>
  <c r="AG60" i="26"/>
  <c r="AB60" i="26"/>
  <c r="W60" i="26"/>
  <c r="W46" i="26"/>
  <c r="C212" i="35" s="1"/>
  <c r="AB32" i="26"/>
  <c r="W32" i="26"/>
  <c r="C211" i="35" s="1"/>
  <c r="AG92" i="26" l="1"/>
  <c r="C213" i="35"/>
  <c r="W92" i="26"/>
  <c r="AB92" i="26"/>
  <c r="T107" i="35"/>
  <c r="X107" i="35" s="1"/>
  <c r="AG107" i="35" s="1"/>
  <c r="T108" i="35"/>
  <c r="X108" i="35" s="1"/>
  <c r="AG108" i="35" s="1"/>
  <c r="AI99" i="35"/>
  <c r="W33" i="35" s="1"/>
  <c r="W63" i="35"/>
  <c r="W64" i="35"/>
  <c r="M199" i="35" s="1"/>
  <c r="I99" i="35"/>
  <c r="H33" i="35" s="1"/>
  <c r="W62" i="35"/>
  <c r="M200" i="35" l="1"/>
  <c r="AB109" i="35"/>
  <c r="M198" i="35"/>
  <c r="AB110" i="35"/>
  <c r="B216" i="35"/>
  <c r="H34" i="35" s="1"/>
  <c r="H36" i="35" s="1"/>
  <c r="T111" i="35"/>
  <c r="X111" i="35" s="1"/>
  <c r="AG111" i="35" s="1"/>
  <c r="Q199" i="35" s="1"/>
  <c r="AL66" i="35"/>
  <c r="V99" i="35"/>
  <c r="T110" i="35"/>
  <c r="X110" i="35" s="1"/>
  <c r="AG110" i="35" s="1"/>
  <c r="W206" i="35"/>
  <c r="T109" i="35"/>
  <c r="X109" i="35" s="1"/>
  <c r="AG109" i="35" l="1"/>
  <c r="M201" i="35"/>
  <c r="AB37" i="35"/>
  <c r="Q198" i="35"/>
  <c r="AL64" i="35"/>
  <c r="AL60" i="35"/>
  <c r="AG157" i="35"/>
  <c r="AL65" i="35"/>
  <c r="R33" i="35"/>
  <c r="AL61" i="35"/>
  <c r="Q200" i="35" l="1"/>
  <c r="Q201" i="35" s="1"/>
  <c r="R36" i="35"/>
  <c r="R37" i="35" s="1"/>
  <c r="AL62" i="35"/>
  <c r="AL63" i="35"/>
  <c r="AG156" i="35"/>
  <c r="AG155" i="35"/>
  <c r="AG151" i="35"/>
  <c r="AG146" i="35"/>
  <c r="I206" i="35" s="1"/>
  <c r="AG152" i="35" l="1"/>
  <c r="U199" i="35" s="1"/>
  <c r="Y199" i="35" s="1"/>
  <c r="AF194" i="42" s="1"/>
  <c r="AG153" i="35"/>
  <c r="AG154" i="35"/>
  <c r="U198" i="35"/>
  <c r="AG199" i="35" l="1"/>
  <c r="AG191" i="35"/>
  <c r="B206" i="35" s="1"/>
  <c r="P206" i="35" s="1"/>
  <c r="M33" i="35" s="1"/>
  <c r="U200" i="35"/>
  <c r="Y200" i="35" s="1"/>
  <c r="Y198" i="35"/>
  <c r="AF193" i="42" s="1"/>
  <c r="AG200" i="35" l="1"/>
  <c r="AF195" i="42"/>
  <c r="AD206" i="35"/>
  <c r="AC216" i="35"/>
  <c r="M34" i="35" s="1"/>
  <c r="W34" i="35" s="1"/>
  <c r="W36" i="35" s="1"/>
  <c r="W37" i="35" s="1"/>
  <c r="U201" i="35"/>
  <c r="Y201" i="35" s="1"/>
  <c r="AG201" i="35" s="1"/>
  <c r="AG33" i="35"/>
  <c r="AG36" i="35" s="1"/>
  <c r="AG37" i="35" s="1"/>
  <c r="AG198" i="35"/>
  <c r="AG40" i="35" l="1"/>
  <c r="M36" i="35"/>
  <c r="AG39" i="35" l="1"/>
  <c r="P51" i="35" s="1"/>
  <c r="AE51" i="35" s="1"/>
  <c r="M37" i="35"/>
  <c r="H37" i="35" s="1"/>
</calcChain>
</file>

<file path=xl/sharedStrings.xml><?xml version="1.0" encoding="utf-8"?>
<sst xmlns="http://schemas.openxmlformats.org/spreadsheetml/2006/main" count="476" uniqueCount="319">
  <si>
    <t>A</t>
  </si>
  <si>
    <t>*Rellenar únicamente las casillas azules</t>
  </si>
  <si>
    <t>B</t>
  </si>
  <si>
    <t>PROGRAMA DE AYUDA A LAS ACTUACIONES DE REHABILITACIÓN A NIVEL DE BARRIO</t>
  </si>
  <si>
    <t>DATOS DEL ENTORNO RESIDENCIAL DE REHABILITACION PROGRAMADA (ERRP)</t>
  </si>
  <si>
    <t>NOMBRE DEL ERRP</t>
  </si>
  <si>
    <t>30% ≤ ΔCep,nrenv &lt; 45%</t>
  </si>
  <si>
    <t>45% ≤ ΔCep,nrenv &lt; 60%</t>
  </si>
  <si>
    <t>MUNICIPIO</t>
  </si>
  <si>
    <t>C</t>
  </si>
  <si>
    <t>Honorarios técnicos de dirección de obra</t>
  </si>
  <si>
    <t xml:space="preserve"> ΔCep,nrenv ≥ 60%</t>
  </si>
  <si>
    <t>Otros:</t>
  </si>
  <si>
    <t>Totales:</t>
  </si>
  <si>
    <t>Concepto o tipo de gasto de la actuación (Art.14. del RD 853/2021)</t>
  </si>
  <si>
    <t>Honorarios técnicos de redacción de proyectos (*)</t>
  </si>
  <si>
    <t>Ahorro energético conseguido</t>
  </si>
  <si>
    <r>
      <t>Reducción 1 (</t>
    </r>
    <r>
      <rPr>
        <b/>
        <sz val="7"/>
        <rFont val="Arial"/>
        <family val="2"/>
      </rPr>
      <t>R1</t>
    </r>
    <r>
      <rPr>
        <sz val="7"/>
        <rFont val="Arial"/>
        <family val="2"/>
      </rPr>
      <t>)</t>
    </r>
  </si>
  <si>
    <r>
      <t>Reducción 2 (</t>
    </r>
    <r>
      <rPr>
        <b/>
        <sz val="7"/>
        <rFont val="Arial"/>
        <family val="2"/>
      </rPr>
      <t>R2</t>
    </r>
    <r>
      <rPr>
        <sz val="7"/>
        <rFont val="Arial"/>
        <family val="2"/>
      </rPr>
      <t>)</t>
    </r>
  </si>
  <si>
    <r>
      <t>Reducción 3 (</t>
    </r>
    <r>
      <rPr>
        <b/>
        <sz val="7"/>
        <rFont val="Arial"/>
        <family val="2"/>
      </rPr>
      <t>R3</t>
    </r>
    <r>
      <rPr>
        <sz val="7"/>
        <rFont val="Arial"/>
        <family val="2"/>
      </rPr>
      <t>)</t>
    </r>
  </si>
  <si>
    <t>D</t>
  </si>
  <si>
    <t>ACTUACIONES DE MEJORA O 
REHABILITACIÓN DE EDIFICIOS</t>
  </si>
  <si>
    <t>PROYECTO TÉCNICO</t>
  </si>
  <si>
    <t>TOTALES:</t>
  </si>
  <si>
    <t>ACTUACIÓN</t>
  </si>
  <si>
    <t>Nº VIV 
CON VULNERABILIDAD</t>
  </si>
  <si>
    <t>m2 S.C. LOCALES</t>
  </si>
  <si>
    <t>Que queda justificado que el proyecto cumple con el etiquetado climático y medioambiental (Base 3ª.a.4. BBRR)</t>
  </si>
  <si>
    <t>COSTE SUBVENCIONABLE</t>
  </si>
  <si>
    <t>IVA</t>
  </si>
  <si>
    <t>Coste obra de mejora o rehabilitación (inlcuye costes por retirada de amianto)</t>
  </si>
  <si>
    <t>CUANTÍAS MÁXIMAS DE LA AYUDA</t>
  </si>
  <si>
    <t>% máximo de la subvención del coste de la actuación (ayudas objetivas)</t>
  </si>
  <si>
    <t>Cuantía máxima de la ayuda por vivienda (ayudas objetivas)</t>
  </si>
  <si>
    <t>Viviendas</t>
  </si>
  <si>
    <t>Cuantía máxima de la ayuda por m²</t>
  </si>
  <si>
    <t>Locales comerciales u otros usos</t>
  </si>
  <si>
    <t xml:space="preserve">COSTE POR RETIRADA AMIANTO </t>
  </si>
  <si>
    <t>AYUDA OBJETVA AMIANTO MINISTERIO</t>
  </si>
  <si>
    <t>LÍMITE 
x  VIVIENDA
(1.000 € / viv)</t>
  </si>
  <si>
    <t>LÍMITE
 x VIVIENDA y LOCAL</t>
  </si>
  <si>
    <t>LÍMITE
 x
 VIVIENDA y LOCAL</t>
  </si>
  <si>
    <t>AHORRO ENERGÉTICO</t>
  </si>
  <si>
    <t>AYUDA OBJETVA GRAL MINISTERIO</t>
  </si>
  <si>
    <t>AYUDA DE LA GVA</t>
  </si>
  <si>
    <t>AYUDA OBJETIVA DEL MINISTERIO</t>
  </si>
  <si>
    <t>AYTO</t>
  </si>
  <si>
    <t>INCREMENTO AYUDA OBJETIVA MINISTERIO POR RETIRADA DE AMIANTO</t>
  </si>
  <si>
    <t>AYUDAS MINISTERIO</t>
  </si>
  <si>
    <t>OBJETIVAS</t>
  </si>
  <si>
    <t>PERSONALES</t>
  </si>
  <si>
    <t>TOTAL AYUDAS MINISTERIO</t>
  </si>
  <si>
    <t>TOTAL AYUDAS GVA</t>
  </si>
  <si>
    <t>LÍMITE 
por  %</t>
  </si>
  <si>
    <t>COSTE SUBVENCIONABLE URBANIZACIÓN</t>
  </si>
  <si>
    <t>ESTIMACIÓN SUBVENCIÓN DE LAS ACTUACIONES DE REHABILITACIÓN</t>
  </si>
  <si>
    <t>ESTIMACIÓN SUBVENCIÓN ACTUACIONES URBANIZACIÓN, REURBANIZACIÓN O MEJORA ENTORNO</t>
  </si>
  <si>
    <t>AYUDA URBANIZACIÓN
MINISTERIO</t>
  </si>
  <si>
    <t>E</t>
  </si>
  <si>
    <t>ESTIMACIÓN SUBVENCIÓN PARA LA OFICINA DE REHABILITACIÓN</t>
  </si>
  <si>
    <t>COSTE OFICINA DE REHABILITACIÓN</t>
  </si>
  <si>
    <t>LÍMITE x  VIVIENDA
(800 € / viv)</t>
  </si>
  <si>
    <t>Nº TOTAL VIVIENDAS REHABILITADAS DEL ENTORNO  O BARRIO</t>
  </si>
  <si>
    <t>AYUDA OFICINA DE REHABILITACIÓN
MINISTERIO</t>
  </si>
  <si>
    <t>F</t>
  </si>
  <si>
    <t>RESUMEN ESTIMACIÓN SUBVENCIÓN DEL ENTORNO RESIDENCIAL DE REHABILITACIÓN PROGRAMADA (ERRP)</t>
  </si>
  <si>
    <t>COSTES SUBV. TOTAL ACTUACIÓN</t>
  </si>
  <si>
    <t>APORTACIÓN MINISTERIO</t>
  </si>
  <si>
    <t>APORTACIÓN GVA</t>
  </si>
  <si>
    <t>APORTACIÓN AYUNTAMIENTO</t>
  </si>
  <si>
    <t>APORTACIÓN OTRAS ADMINISTRACIONES</t>
  </si>
  <si>
    <t>APORTACIÓN PARTICULARES</t>
  </si>
  <si>
    <t>% PARTICIPACIÓN:</t>
  </si>
  <si>
    <t>G</t>
  </si>
  <si>
    <t>CONDICIÓN IMPORTE MÁXIMO SUBVENCIÓN SEGÚN NÚMERO DE HABITANTES DEL MUNICIPIO</t>
  </si>
  <si>
    <t>Nº DE HABITANTES DEL MUNICIPIO</t>
  </si>
  <si>
    <t>IMPORTE MÁXIMO DE LA SUBVENCIÓN (MINISTERIO + GVA)</t>
  </si>
  <si>
    <t xml:space="preserve">nº habitantes ≥ 100.000 </t>
  </si>
  <si>
    <t>50.000 ≤ nº habitantes  &lt; 100.000</t>
  </si>
  <si>
    <t>10.000 ≤ nº habitantes  &lt; 50.000</t>
  </si>
  <si>
    <t xml:space="preserve">nº habitantes &lt; 10.000 </t>
  </si>
  <si>
    <t>Nº HABITANTES</t>
  </si>
  <si>
    <t>ESTIMACIÓN SUBVENCIÓN
MINISTERIO + GVA</t>
  </si>
  <si>
    <t>IMPORTE MÁXIMO SUBVENCIÓN POR Nº HABITANTES</t>
  </si>
  <si>
    <t>CUMPLE CONDICIÓN</t>
  </si>
  <si>
    <t>% máximo subv sobre el coste por amianto</t>
  </si>
  <si>
    <t>Cuantía máxima de la ayuda por vivienda</t>
  </si>
  <si>
    <t>Retirada de amianto
(ayudas objetivas)</t>
  </si>
  <si>
    <t>Cuantía máxima de la ayuda por edificio</t>
  </si>
  <si>
    <t>% máximo subv sobre el coste actuación</t>
  </si>
  <si>
    <t>Cuantía máxima de la ayuda por m² local u otro uso</t>
  </si>
  <si>
    <t>% máximo subv sobre el coste subv. Urbanización</t>
  </si>
  <si>
    <t>Límite % cuantías ayudas de rehabilitación</t>
  </si>
  <si>
    <t>% máximo subv sobre el coste subv. Oficina</t>
  </si>
  <si>
    <t>Cuantía máxima de la ayuda x viv. rehabilitada</t>
  </si>
  <si>
    <r>
      <rPr>
        <b/>
        <sz val="8"/>
        <rFont val="Arial Narrow"/>
        <family val="2"/>
      </rPr>
      <t>MINISTERIO</t>
    </r>
    <r>
      <rPr>
        <b/>
        <sz val="7"/>
        <rFont val="Arial Narrow"/>
        <family val="2"/>
      </rPr>
      <t xml:space="preserve">
REHABILITACIÓN</t>
    </r>
  </si>
  <si>
    <r>
      <rPr>
        <b/>
        <sz val="8"/>
        <rFont val="Arial Narrow"/>
        <family val="2"/>
      </rPr>
      <t xml:space="preserve">MINISTERIO </t>
    </r>
    <r>
      <rPr>
        <b/>
        <sz val="7"/>
        <rFont val="Arial Narrow"/>
        <family val="2"/>
      </rPr>
      <t xml:space="preserve">
URBANIZACIÓN</t>
    </r>
  </si>
  <si>
    <r>
      <rPr>
        <b/>
        <sz val="8"/>
        <rFont val="Arial Narrow"/>
        <family val="2"/>
      </rPr>
      <t>MINISTERIO</t>
    </r>
    <r>
      <rPr>
        <b/>
        <sz val="7"/>
        <rFont val="Arial Narrow"/>
        <family val="2"/>
      </rPr>
      <t xml:space="preserve"> 
OFICINA REHABILITACIÓN</t>
    </r>
  </si>
  <si>
    <r>
      <rPr>
        <b/>
        <sz val="8"/>
        <rFont val="Arial Narrow"/>
        <family val="2"/>
      </rPr>
      <t>GVA</t>
    </r>
    <r>
      <rPr>
        <b/>
        <sz val="7"/>
        <rFont val="Arial Narrow"/>
        <family val="2"/>
      </rPr>
      <t xml:space="preserve">
 REHABILITACIÓN</t>
    </r>
  </si>
  <si>
    <r>
      <rPr>
        <b/>
        <sz val="8"/>
        <rFont val="Arial Narrow"/>
        <family val="2"/>
      </rPr>
      <t>AYUNTAMIENTO</t>
    </r>
    <r>
      <rPr>
        <b/>
        <sz val="7"/>
        <rFont val="Arial Narrow"/>
        <family val="2"/>
      </rPr>
      <t xml:space="preserve"> REHABILITACIÓN</t>
    </r>
  </si>
  <si>
    <t>* Rellenar únicamente las casillas azules</t>
  </si>
  <si>
    <t>ACTUACIÓN
URB</t>
  </si>
  <si>
    <t>LÍMITE 
por  % 
(5%)</t>
  </si>
  <si>
    <t>TOTAL AYUDAS RHB MINISTERIO + GVA</t>
  </si>
  <si>
    <t>Que queda justificado que la actuación cumple el principio de no causar un perjuicio significativo al medioambiente [DNSH]  (Base 3ª.a.3. BBRR)</t>
  </si>
  <si>
    <t>Coste Subvencionable
 sin IVA</t>
  </si>
  <si>
    <t>Coste
Subvencionable 
con IVA</t>
  </si>
  <si>
    <t>AYUDAS PERSONALES MINISTERIO</t>
  </si>
  <si>
    <t>AHORRO ENERGÉTICO PREVISTO</t>
  </si>
  <si>
    <t>TOTAL AYUDAS:</t>
  </si>
  <si>
    <t>TOTAL COSTES:</t>
  </si>
  <si>
    <t>TOTAL:</t>
  </si>
  <si>
    <t>RESUMEN COSTE SUBVENCIONABLE URBANIZACIÓN</t>
  </si>
  <si>
    <t>Coste Subv. sin IVA</t>
  </si>
  <si>
    <t>Coste Subv.con IVA</t>
  </si>
  <si>
    <t>Sumatorio de todas las actuaciones de urbanización</t>
  </si>
  <si>
    <t>REHABILITACIÓN</t>
  </si>
  <si>
    <t>REURBANIZACIÓN</t>
  </si>
  <si>
    <t>OFICINA REHABILITACIÓN</t>
  </si>
  <si>
    <t>PROVINCIA</t>
  </si>
  <si>
    <t>DENOMINACIÓN</t>
  </si>
  <si>
    <t>AÑO</t>
  </si>
  <si>
    <t>DESCRIPCIÓN DE LA DELIMITACIÓN DEL ÁMBITO</t>
  </si>
  <si>
    <t>DIAGNÓSTICO SOBRE SITUACIÓN DEMOGRÁFICA, SOCIAL, ECONÓMICA Y AMBIENTAL DEL ERRP</t>
  </si>
  <si>
    <t>CALIFICACIÓN</t>
  </si>
  <si>
    <t>ESTADO DE TRAMITACIÓN</t>
  </si>
  <si>
    <t>RESUMEN DE LOS OBJETIVOS DEL ERRP</t>
  </si>
  <si>
    <t>RESUMEN DE LAS ACTUACIONES DEL ERRP</t>
  </si>
  <si>
    <t>Nº LOCALES</t>
  </si>
  <si>
    <t>Anotaciones aclaratorias:</t>
  </si>
  <si>
    <t>COSTE RETIRADA AMIANTO</t>
  </si>
  <si>
    <t xml:space="preserve">REDUCCIÓN CONSUMO ENERGÍA </t>
  </si>
  <si>
    <t>R1</t>
  </si>
  <si>
    <t>R2</t>
  </si>
  <si>
    <t>R3</t>
  </si>
  <si>
    <t>* ES OBLIGATORIO RELLENAR TODAS LAS CELDAS DE DATOS</t>
  </si>
  <si>
    <t>(%) COEFICIENTE PARTICIPACIÓN VIV. VULNERABLES</t>
  </si>
  <si>
    <t>RESUMEN DATOS SEGÚN EL AHORRO EN CONSUMO DE ENERGÍA PRIMARIA NO RENOVABLE</t>
  </si>
  <si>
    <t>Nº VIV</t>
  </si>
  <si>
    <t xml:space="preserve">TOTAL BARRIO (ERRP): </t>
  </si>
  <si>
    <t>[1]</t>
  </si>
  <si>
    <t>coste subv. Viv. Vulnerables</t>
  </si>
  <si>
    <t>Nº Edificios con amianto</t>
  </si>
  <si>
    <t>Nº Edificios con datos</t>
  </si>
  <si>
    <t>URBANIZACIÓN o REURBANIZACIÓN 
Y  OFICINA DE RAHABILITACIÓN</t>
  </si>
  <si>
    <t>PREVISIÓN COSTE SUBVENCIONABLE DE LA URBANIZACIÓN, REURBANIZACIÓN O MERJORA DEL ENTORNO</t>
  </si>
  <si>
    <t>PREVISIÓN COSTE SUBVENCIONABLE DE LA OFICINA DE REHABILITACIÓN</t>
  </si>
  <si>
    <t>Concepto o tipo de gasto de la actuación (Art.14.2 del RD 853/2021)</t>
  </si>
  <si>
    <t>Concepto o tipo de gasto de la actuación (Art.14.2 y 15.2.d del RD 853/2021)</t>
  </si>
  <si>
    <r>
      <t xml:space="preserve">Aportación del Ayuntamiento: % sobre el coste subvencionable de la actuación ( </t>
    </r>
    <r>
      <rPr>
        <b/>
        <sz val="8"/>
        <rFont val="Arial Narrow"/>
        <family val="2"/>
      </rPr>
      <t>mín 5%</t>
    </r>
    <r>
      <rPr>
        <sz val="8"/>
        <rFont val="Arial Narrow"/>
        <family val="2"/>
      </rPr>
      <t>)</t>
    </r>
  </si>
  <si>
    <t>CONTADOR VIV.VULN</t>
  </si>
  <si>
    <t>CONTADOR AMIANTO</t>
  </si>
  <si>
    <t>AYUDA MÁX HASTA EL 100% DEL COSTE SUBV.EDIFICIO 
(Con ayudas M+GVA+Ayto)</t>
  </si>
  <si>
    <t>IMPORTE ESTIMADO DE LA SUBVENCIÓN TOTAL ( APORTACIÓN MINISTERIO + APORTACIÓN GVA):</t>
  </si>
  <si>
    <t>Ahorro previsto R1: 30% ≤ ΔCep,nrenv &lt; 45%</t>
  </si>
  <si>
    <t>Ahorro previsto R2: 45% ≤ ΔCep,nrenv &lt; 60%</t>
  </si>
  <si>
    <t>Ahorro previsto R3:  ΔCep,nrenv ≥ 60%</t>
  </si>
  <si>
    <t>Nº Viviendas edif. amianto</t>
  </si>
  <si>
    <t>[2]</t>
  </si>
  <si>
    <t>[3]</t>
  </si>
  <si>
    <t>[4]</t>
  </si>
  <si>
    <t>[5]</t>
  </si>
  <si>
    <t>[6]</t>
  </si>
  <si>
    <t>[7]</t>
  </si>
  <si>
    <t>Deberá computarse únicamente los locales comerciales u otros usos distintos a vivienda que participen en los costes de ejecución de la actuación.
La superficie a computar será por metro cuadrado de superficie construida.</t>
  </si>
  <si>
    <t>Coste SIN IVA</t>
  </si>
  <si>
    <t>Coste CON IVA</t>
  </si>
  <si>
    <t>Certificados e informes técnicos (CEE, IEE.CV; Libro del edificio, etc..)  (*)</t>
  </si>
  <si>
    <t>Previsión del ahorro de energético conseguido con la actuación, en función de la reducción del consumo de energía primaria no renovable (ΔCep,nrenv), referida a la certificación energética. Se deberá obtener una reducción mínima del 30%, siendo: 
                              R1:  30% ≤ ΔCep,nrenv &lt; 45%
                              R2:  45% ≤ ΔCep,nrenv &lt; 60%
                              R3:   ΔCep,nrenv ≥ 60%</t>
  </si>
  <si>
    <t>FICHA 1</t>
  </si>
  <si>
    <t>FICHA 2</t>
  </si>
  <si>
    <t>FICHA 3</t>
  </si>
  <si>
    <t>Cod.POSTAL</t>
  </si>
  <si>
    <r>
      <t>Edificabilidad total resultante según planeamiento (m</t>
    </r>
    <r>
      <rPr>
        <vertAlign val="superscript"/>
        <sz val="8"/>
        <rFont val="Arial"/>
        <family val="2"/>
      </rPr>
      <t>2</t>
    </r>
    <r>
      <rPr>
        <sz val="8"/>
        <rFont val="Arial"/>
        <family val="2"/>
      </rPr>
      <t>t). Excl.PBs</t>
    </r>
  </si>
  <si>
    <r>
      <t>Edificabilidad destinada a uso residencial vivienda (m</t>
    </r>
    <r>
      <rPr>
        <vertAlign val="superscript"/>
        <sz val="8"/>
        <rFont val="Arial"/>
        <family val="2"/>
      </rPr>
      <t>2</t>
    </r>
    <r>
      <rPr>
        <sz val="8"/>
        <rFont val="Arial"/>
        <family val="2"/>
      </rPr>
      <t>t).Excl.PBs</t>
    </r>
  </si>
  <si>
    <r>
      <t>Superficie total del ámbito de actuación (m</t>
    </r>
    <r>
      <rPr>
        <vertAlign val="superscript"/>
        <sz val="8"/>
        <rFont val="Arial"/>
        <family val="2"/>
      </rPr>
      <t>2</t>
    </r>
    <r>
      <rPr>
        <sz val="8"/>
        <rFont val="Arial"/>
        <family val="2"/>
      </rPr>
      <t>). Area delimitada del ERRP</t>
    </r>
  </si>
  <si>
    <t>nº DE HABITANTES</t>
  </si>
  <si>
    <t>ZONA CLIMÁTICA CTE</t>
  </si>
  <si>
    <t>FOTO IDENTIFICATIVA. ESTADO PREVIO A LA ACTUACIÓN</t>
  </si>
  <si>
    <t>Superficie total de reurbanización (m2)</t>
  </si>
  <si>
    <t>2.- ACTUACIONES DE URBANIZACIÓN, REURBANIZACIÓN O MEJORA DEL ENTORNO FÍSICO EN EL ERRP</t>
  </si>
  <si>
    <t>3.- PRESTACIÓN DE SERVICIOS DE LA OFICINA DE REHABILITACIÓN</t>
  </si>
  <si>
    <t>ENLACE / OBSERVACIONES</t>
  </si>
  <si>
    <t>FICHA 4</t>
  </si>
  <si>
    <t>PLAN GENERAL DE ORDENACIÓN URBANA</t>
  </si>
  <si>
    <t>INSTRUMENTOS DE DESARROLLO: PLANES ESPECIALES, PLANES DE REFORMA INTERIOR, CATÁLOGOS , ORDENANZAS, ETC..</t>
  </si>
  <si>
    <t>PARÁMETROS URBANÍSTICOS DEL ENTORNO (ERRP)</t>
  </si>
  <si>
    <t xml:space="preserve">RIESGO DE DESPOBLACIÓN Y DIMENSIÓN DEL MUNICIPIO </t>
  </si>
  <si>
    <t>NECESIDAD DE VIVIENDA (ANHA): ÍNDICE ANHA PONDERADO VIGENTE DEL MUNICIPIO ( %)</t>
  </si>
  <si>
    <t>DATOS DEL ERRP PARA LA VALORACIÓN Y BAREMACIÓN DE LAS PROPUESTAS.</t>
  </si>
  <si>
    <t xml:space="preserve">El municipio está incluido en el listado de municipios en riesgo de despoblación vigente  </t>
  </si>
  <si>
    <t xml:space="preserve">Nº de habitantes del municipio  </t>
  </si>
  <si>
    <t>PERSPECTIVA DE GÉNERO Y PROPUESTAS INNOVADORAS</t>
  </si>
  <si>
    <t>a) Resumen de las medidas de incorporación de la perspectiva de género.</t>
  </si>
  <si>
    <t>b) Resumen de las propuestas innovadoras</t>
  </si>
  <si>
    <t xml:space="preserve">MAYOR COFINANCIACIÓN MUNICIPAL. </t>
  </si>
  <si>
    <t xml:space="preserve">Cofinancianción municipal total (%):  </t>
  </si>
  <si>
    <t xml:space="preserve">Nº viviendas que cuentan con acuerdo de la comunidad o justificación de su innecesariedad por tratarse de un propietario único  </t>
  </si>
  <si>
    <t>ACUERDO COMUNIDAD DE PROPIETARIOS (en el momento de la solicitud de ayudas)</t>
  </si>
  <si>
    <t>Porcentaje</t>
  </si>
  <si>
    <t>CUMPLIMIENTO DE REQUISITOS</t>
  </si>
  <si>
    <t xml:space="preserve">EN CASO DE ESTAR AFECTADO POR ALGÚN TIPO DE PROTECCIÓN PATRIMONIAL CULTURAL </t>
  </si>
  <si>
    <t>Calificación Urbanística</t>
  </si>
  <si>
    <t>Uso global o dominante</t>
  </si>
  <si>
    <t>Grado de protección</t>
  </si>
  <si>
    <t>COMPROMISO DE CUMPLIMIENTO</t>
  </si>
  <si>
    <t>-</t>
  </si>
  <si>
    <t>Disponer del correspondiente IEE.CV y del CEE del estado actual debidamente registrados (Conforme Base 3ª.c. BBRR)</t>
  </si>
  <si>
    <t>Que las actuaciones cuenten con acuerdo de la comunidad o comunidades de propietarios. (Conforme Base 3ª.d. BBRR)</t>
  </si>
  <si>
    <t>Que se obtenga una reducción al menos del 30% del consumo de energía primaria no renovable, referida a la certificación energética.</t>
  </si>
  <si>
    <t>Edificios en zonas climáticas C,D y E, consigan una reducción de demanda energética anual global de calefacción y refrigeración mín del 25% (C) y 35% (D y E)</t>
  </si>
  <si>
    <t>Disponer de PROYECTO TÉCNICO VISADO conforme a la Base 3ª.a. BBRR</t>
  </si>
  <si>
    <t>*</t>
  </si>
  <si>
    <t>* Los EDIFICIOS para los que se solicita la subvenición cumplirán los siguientes requisitos que son necesarios para la obtención de la calificación provisional y definitiva así como para la obtención de las correspondientes ayudas:</t>
  </si>
  <si>
    <t>RESUMEN ESTIMACIÓN SUBVENCIÓN DE LAS ACTUACIONES DE REHABILITACIÓN POR ADMINISTRACIONES</t>
  </si>
  <si>
    <t>RESUMEN ESTIMACIÓN SUBVENCIÓN DE LAS ACTUACIONES DE REHABILITACIÓN POR GRUPOS DE AHORRO ENERGÉTICO</t>
  </si>
  <si>
    <t>ΔCep,nrenv ≥ 60%</t>
  </si>
  <si>
    <t>TOTAL AYUDAS MINISTERIO + GVA</t>
  </si>
  <si>
    <t>TOTAL AYUDAS
GVA</t>
  </si>
  <si>
    <t xml:space="preserve">Ayuda del Ministerio prevista / vivienda  para R1: 30% ≤ ΔCep,nrenv &lt; 45%  </t>
  </si>
  <si>
    <t xml:space="preserve">Ayuda del Ministerio prevista / vivienda  para R2:  45% ≤ ΔCep,nrenv &lt; 60%  </t>
  </si>
  <si>
    <t xml:space="preserve">Ayuda del Ministerio prevista / vivienda  para R3:  ΔCep,nrenv ≥ 60%  </t>
  </si>
  <si>
    <t>[8]</t>
  </si>
  <si>
    <t>[9]</t>
  </si>
  <si>
    <t>REFERENCIAS CATASTRALES</t>
  </si>
  <si>
    <t>DATOS</t>
  </si>
  <si>
    <t>DATOS POR ACTUACIONES A REHABILITAR O MEJORAR</t>
  </si>
  <si>
    <r>
      <t xml:space="preserve">COSTE SUBVENCIONABLE 
</t>
    </r>
    <r>
      <rPr>
        <b/>
        <sz val="8"/>
        <rFont val="Arial Narrow"/>
        <family val="2"/>
      </rPr>
      <t>(SIN IVA)</t>
    </r>
  </si>
  <si>
    <r>
      <t xml:space="preserve">COSTE SUBVENCIONABLE
</t>
    </r>
    <r>
      <rPr>
        <b/>
        <sz val="8"/>
        <rFont val="Arial Narrow"/>
        <family val="2"/>
      </rPr>
      <t>(CON IVA)</t>
    </r>
  </si>
  <si>
    <t xml:space="preserve">Nº viviendas que cuentan con IEE.CV fecha anterior a la solicitud de ayudas y CEE del estado actual debidamente registrados   </t>
  </si>
  <si>
    <t>Nº VIV.</t>
  </si>
  <si>
    <r>
      <t xml:space="preserve">COSTE SUBV.  VIV. VULNERABLES:
( </t>
    </r>
    <r>
      <rPr>
        <sz val="7"/>
        <rFont val="Calibri"/>
        <family val="2"/>
      </rPr>
      <t xml:space="preserve">∑ </t>
    </r>
    <r>
      <rPr>
        <sz val="7"/>
        <rFont val="Arial Narrow"/>
        <family val="2"/>
      </rPr>
      <t xml:space="preserve">Coef. Participación x Coste edificio/act) </t>
    </r>
  </si>
  <si>
    <t>AYUDA OBJETVA
GVA
[ D ]</t>
  </si>
  <si>
    <r>
      <t xml:space="preserve">AYUDA </t>
    </r>
    <r>
      <rPr>
        <b/>
        <sz val="6"/>
        <rFont val="Arial Narrow"/>
        <family val="2"/>
      </rPr>
      <t xml:space="preserve">AYUNTAMIENTO
(Mínimo 5%)
</t>
    </r>
    <r>
      <rPr>
        <b/>
        <sz val="8"/>
        <rFont val="Arial Narrow"/>
        <family val="2"/>
      </rPr>
      <t>[ E ]</t>
    </r>
  </si>
  <si>
    <r>
      <t xml:space="preserve">AYUDA OBJETVA GRAL MINISTERIO
</t>
    </r>
    <r>
      <rPr>
        <b/>
        <sz val="8"/>
        <rFont val="Arial Narrow"/>
        <family val="2"/>
      </rPr>
      <t>[ C ]</t>
    </r>
  </si>
  <si>
    <r>
      <t xml:space="preserve">COSTE SUBVENCIONABLE
</t>
    </r>
    <r>
      <rPr>
        <b/>
        <sz val="8"/>
        <rFont val="Arial Narrow"/>
        <family val="2"/>
      </rPr>
      <t>[ B ]</t>
    </r>
  </si>
  <si>
    <r>
      <t xml:space="preserve">(%) COEF. PARTICIPACIÓN VIV. VULNERABLES
</t>
    </r>
    <r>
      <rPr>
        <b/>
        <sz val="8"/>
        <rFont val="Arial Narrow"/>
        <family val="2"/>
      </rPr>
      <t>[ F ]</t>
    </r>
  </si>
  <si>
    <r>
      <t xml:space="preserve">Nº VIV 
CON VULNERABILIDAD
</t>
    </r>
    <r>
      <rPr>
        <b/>
        <sz val="8"/>
        <rFont val="Arial Narrow"/>
        <family val="2"/>
      </rPr>
      <t>[ H ]</t>
    </r>
  </si>
  <si>
    <r>
      <t xml:space="preserve">∑ Ayudas de las viviendas vulnerables
</t>
    </r>
    <r>
      <rPr>
        <b/>
        <sz val="8"/>
        <rFont val="Arial Narrow"/>
        <family val="2"/>
      </rPr>
      <t>[ I ]</t>
    </r>
    <r>
      <rPr>
        <sz val="7"/>
        <rFont val="Arial Narrow"/>
        <family val="2"/>
      </rPr>
      <t xml:space="preserve">
(C+D+E) x F</t>
    </r>
  </si>
  <si>
    <r>
      <t xml:space="preserve">Importe hasta el 100% del coste x viv. Vulnerables
</t>
    </r>
    <r>
      <rPr>
        <b/>
        <sz val="8"/>
        <rFont val="Arial Narrow"/>
        <family val="2"/>
      </rPr>
      <t>[ J ]</t>
    </r>
    <r>
      <rPr>
        <sz val="7"/>
        <rFont val="Arial Narrow"/>
        <family val="2"/>
      </rPr>
      <t xml:space="preserve">
(G-I )</t>
    </r>
  </si>
  <si>
    <r>
      <t xml:space="preserve">Importe hasta el 
Limite x viv
</t>
    </r>
    <r>
      <rPr>
        <b/>
        <sz val="8"/>
        <rFont val="Arial Narrow"/>
        <family val="2"/>
      </rPr>
      <t>[ K ]</t>
    </r>
    <r>
      <rPr>
        <sz val="8"/>
        <rFont val="Arial Narrow"/>
        <family val="2"/>
      </rPr>
      <t xml:space="preserve">
(H x A) - (C x F)</t>
    </r>
  </si>
  <si>
    <r>
      <t xml:space="preserve">AYUDAS PERSONALES MINISTERIO
[ L ]
</t>
    </r>
    <r>
      <rPr>
        <sz val="8"/>
        <rFont val="Arial Narrow"/>
        <family val="2"/>
      </rPr>
      <t>(mín entre  J y K)</t>
    </r>
  </si>
  <si>
    <r>
      <t xml:space="preserve">COSTE SUBV.  VIV. VULNERABLES:
(Coef.Participación x Coste edif /act) </t>
    </r>
    <r>
      <rPr>
        <b/>
        <sz val="8"/>
        <rFont val="Arial Narrow"/>
        <family val="2"/>
      </rPr>
      <t>[ G ]</t>
    </r>
  </si>
  <si>
    <t>AYUDA MÁX HASTA EL 100% DEL COSTE SUBVENCIONABLE
B -(C+D+E+L )</t>
  </si>
  <si>
    <t>PORCENTAJE DE EDIFICIOS CON IEE.CV Y CERTIFICACIÓN ENERGÉTICA  (en el momento de la solicitud de ayudas)</t>
  </si>
  <si>
    <t>Que al menos el 50% de superficie construida sobre rasante está destinada a uso residencial vivienda (Conforme Base 3ª.d. BBRR)</t>
  </si>
  <si>
    <t>Que al menos el 50 % de las viviendas en edificios de tipo residencial colectiva constituyan el domicilio habitual de sus propietarios, usuarios.</t>
  </si>
  <si>
    <t>Disponer del CEE de proyecto y de obra terminada debidamente registrado</t>
  </si>
  <si>
    <t>EDIFICIO</t>
  </si>
  <si>
    <r>
      <rPr>
        <b/>
        <sz val="8"/>
        <rFont val="Arial Narrow"/>
        <family val="2"/>
      </rPr>
      <t>GRUPO DE EDIFICIOS</t>
    </r>
    <r>
      <rPr>
        <sz val="8"/>
        <rFont val="Arial Narrow"/>
        <family val="2"/>
      </rPr>
      <t xml:space="preserve">
En función del nivel de ahorro de energía primaria no renovable previsto (ΔCep,nrenv): 
R1, R2 Y R3</t>
    </r>
  </si>
  <si>
    <t>Nº EDIFICIOS</t>
  </si>
  <si>
    <t>Nº  EDIF. AMIANTO</t>
  </si>
  <si>
    <t>Nº VIV
con AMIANTO</t>
  </si>
  <si>
    <t>Nº ORDEN EDIFICIO</t>
  </si>
  <si>
    <t>Coeficiente global de participación (%) en los costes de rehabilitación del grupo de viviendas cuyas unidades de convivencia se consideran vulnerables</t>
  </si>
  <si>
    <t>En el caso de que los gastos así relacionados, por proyecto técnico o licitación, incluyan varios edificios, se indicará de manera inequívoca, que edificios están incluidos y que importe y porcentaje del presupuesto global corresponde a cada uno de ellos.</t>
  </si>
  <si>
    <t>Nº viviendas total de cada edificio</t>
  </si>
  <si>
    <t>(Base 12ª "Criterios de valoración de las propuestas" de las BBRRs)</t>
  </si>
  <si>
    <t xml:space="preserve">El Ayuntamiento solicitante de las ayudas se compromete a cumplir los requisitos correspondientes a los Entornos de Rehabilitación Programada (ERRP) y a los edifcios objeto de rehabilitación  establecidos en la base 2ª y 3ª de las BBRRs.  Y en concreto, se compromete al cumplimiento de los siguientes requisitos marcando las casillas de verificación: </t>
  </si>
  <si>
    <t>Cumplir las condiciones indicadas en la Base 7ª.1.a. BBRR, sobre el ahorro energético conseguido con la actuación:</t>
  </si>
  <si>
    <t>Cumple lo especificado en la Base 7ª1.a. BBRR, para edificios con intervenciones de mejora de eficiencia en ergética en los últimos 4 años.</t>
  </si>
  <si>
    <t>Cumple lo especificado en la Base 7ª1.a. BBRR, para edificios con protegidos oficialmente</t>
  </si>
  <si>
    <t>Nº viviendas cuyas unidades de convivencia cumplen los criterios de vulnerabilidad de la Base 8ª.2. de las BBRR</t>
  </si>
  <si>
    <t>Coste de la retirada de aquellos productos de construcción que contengan amianto, en caso de que haya. Incluye los costes debidos a la retirada, manipulación, transporte y gestión de los residuos de amianto mediante empresas autorizadas.
El importe del mismo será con IVA o sin IVA en función de cumplir la condición de elegible indicada en el art.14.2 y 15.3 del RD 853/2021.
Estos costes serán empleados para el cálculo de la ayuda objetiva por retirada de amianto considerándose un límite 12.000€ por cada edificio enumerado en este listado de datos.</t>
  </si>
  <si>
    <t xml:space="preserve">El coste subvencionable podrá incluir todos aquellos gastos indicados en la base 7ª.2. de las BBRR. </t>
  </si>
  <si>
    <t>Los costes se considerarán sin incluir impuestos, tasas y tributos. No obstante, el IVA o impuesto indirecto equivalente, podrán ser considerados elegibles siempre y cuando no puedan ser susceptibles de recuperación o compensación total o parcial. (base 7ª.2. y 17ª.2 de las BBRR)</t>
  </si>
  <si>
    <t>Total coste subvencionable de esta actuación:</t>
  </si>
  <si>
    <r>
      <rPr>
        <b/>
        <sz val="9"/>
        <rFont val="Arial Narrow"/>
        <family val="2"/>
      </rPr>
      <t xml:space="preserve">(*) </t>
    </r>
    <r>
      <rPr>
        <sz val="9"/>
        <rFont val="Arial Narrow"/>
        <family val="2"/>
      </rPr>
      <t>Los gastos de "Honorarios técnicos de redacción de proyectos",  pueden incluirse dentro de los costes de la actuación de urbanización, reurbanización y mejora del entorno físico, o dentro de los costes de la Oficina de Rehabilitación. En cualquier caso, nunca estarán incluidos en ambos apartados al mismo tiempo.</t>
    </r>
  </si>
  <si>
    <t>DELIMITACIÓN DEL ÁMBITO
 Y RESUMEN DEL ERRP</t>
  </si>
  <si>
    <r>
      <rPr>
        <b/>
        <sz val="12"/>
        <color rgb="FFC80F2E"/>
        <rFont val="Arial Narrow"/>
        <family val="2"/>
      </rPr>
      <t>COSTE</t>
    </r>
    <r>
      <rPr>
        <b/>
        <sz val="9"/>
        <color rgb="FFC80F2E"/>
        <rFont val="Arial Narrow"/>
        <family val="2"/>
      </rPr>
      <t xml:space="preserve"> SUBVENCIONABLE</t>
    </r>
  </si>
  <si>
    <t>ESTIMACIÓN DE LA 
SUBVENCIÓN TOTAL DEL ERRP</t>
  </si>
  <si>
    <t>LÍMITE x EDIFICIO
(12.000 € / edif)</t>
  </si>
  <si>
    <t>GRUPO DE EDIFICIOS
En función del nivel de ahorro de energía primaria no renovable previsto (ΔCep,nrenv): R1, R2 Y R3</t>
  </si>
  <si>
    <r>
      <t xml:space="preserve">Cuantía máx ayuda por vivienda en situación de vulnerabilidad económica (ayudas objetivas y personales) </t>
    </r>
    <r>
      <rPr>
        <b/>
        <sz val="8"/>
        <rFont val="Arial Narrow"/>
        <family val="2"/>
      </rPr>
      <t xml:space="preserve"> 
[ A ]</t>
    </r>
  </si>
  <si>
    <t xml:space="preserve">Las obras no están finalizadas en el momento de la solicitud, entendiendo por fecha de terminación de obras la del certificado final de obra. </t>
  </si>
  <si>
    <t>Se presentará un informe del estado de evolución de las obras, indicándose el porcentaje de ejecución de las misma, antes del 30/11/2023.</t>
  </si>
  <si>
    <r>
      <t xml:space="preserve">Las obras no están iniciadas antes de la  presentación telemática del preceptivo IEEV.CV, ni antes del 1 de febrero de 2020. </t>
    </r>
    <r>
      <rPr>
        <sz val="8"/>
        <rFont val="Arial Narrow"/>
        <family val="2"/>
      </rPr>
      <t>(Base 7ª.3.BBRR)</t>
    </r>
  </si>
  <si>
    <r>
      <t xml:space="preserve">Las actuaciones objeto de financiación a través de este Programa estarán finalizadas antes del día 30 de junio de 2026. </t>
    </r>
    <r>
      <rPr>
        <sz val="8"/>
        <rFont val="Arial Narrow"/>
        <family val="2"/>
      </rPr>
      <t>(Base 21 BBRR)</t>
    </r>
  </si>
  <si>
    <t xml:space="preserve">* Rellenar únicamente las casillas azules. </t>
  </si>
  <si>
    <t xml:space="preserve">1.- ACTUACIONES DE MEJORA O REHABILITACIÓN DE EDIFICIOS </t>
  </si>
  <si>
    <r>
      <t>nº Total de viviendas</t>
    </r>
    <r>
      <rPr>
        <sz val="8"/>
        <color rgb="FF0000FF"/>
        <rFont val="Arial"/>
        <family val="2"/>
      </rPr>
      <t xml:space="preserve"> </t>
    </r>
    <r>
      <rPr>
        <i/>
        <sz val="8"/>
        <color rgb="FF0000FF"/>
        <rFont val="Arial"/>
        <family val="2"/>
      </rPr>
      <t>(*)</t>
    </r>
  </si>
  <si>
    <r>
      <t xml:space="preserve">nº Total de edificios </t>
    </r>
    <r>
      <rPr>
        <i/>
        <sz val="8"/>
        <color rgb="FF0000FF"/>
        <rFont val="Arial"/>
        <family val="2"/>
      </rPr>
      <t>(*)</t>
    </r>
    <r>
      <rPr>
        <sz val="8"/>
        <rFont val="Arial"/>
        <family val="2"/>
      </rPr>
      <t>:</t>
    </r>
  </si>
  <si>
    <r>
      <t>En cuanto a la consideracion del edificio, este puede tratarse tanto de una vivienda unifamiliar, como de una edificación con un sólo portal, como de un bloque con varios portales, etc..
En el caso de que varios edificios compartan</t>
    </r>
    <r>
      <rPr>
        <b/>
        <sz val="8"/>
        <rFont val="Arial"/>
        <family val="2"/>
      </rPr>
      <t xml:space="preserve"> </t>
    </r>
    <r>
      <rPr>
        <sz val="8"/>
        <rFont val="Arial"/>
        <family val="2"/>
      </rPr>
      <t xml:space="preserve">un mismo certificado de eficiencia energética (CEE) del estado actual así como de proyecto y obra terminada (realizados con el mismo programa reconocido de certificación), la previsión del ahorro energético conseguido con la actuación será la misma y se calculará igual para todos ellos. En ningún caso un mismo edificio podrá tener más de un CEE.
Las calificaciones provisionales y definitivas se realizarán por cada uno de los edificios según su cumplimentación por el Ayuntamiento en el presente listado.  </t>
    </r>
  </si>
  <si>
    <t>La referencia catastral del inmueble.</t>
  </si>
  <si>
    <r>
      <t xml:space="preserve">Para el momento de la </t>
    </r>
    <r>
      <rPr>
        <u/>
        <sz val="8"/>
        <rFont val="Arial"/>
        <family val="2"/>
      </rPr>
      <t>Calificación Provisional y Definitiva</t>
    </r>
    <r>
      <rPr>
        <sz val="8"/>
        <rFont val="Arial"/>
        <family val="2"/>
      </rPr>
      <t xml:space="preserve"> de cada edificio, será necesario justificar el coste desglosado por conceptos como en el siguiente ejemplo: </t>
    </r>
  </si>
  <si>
    <t>Indicar si se incluye el IVA en el coste subvencionable por cumplir la condición de elegible indicada en  la base 7ª.2. y 8ª.d. de las BBRR:</t>
  </si>
  <si>
    <t xml:space="preserve">* En esta ficha se pueden añadir filas si hay necesidad de tener mayor espacio en los cuadros. </t>
  </si>
  <si>
    <t xml:space="preserve"> (*) Este dato se autorrellenará una vez cumplimentada la ficha 2 de Datos.</t>
  </si>
  <si>
    <t xml:space="preserve">Breve descripción de las actuaciones de reurbanización: </t>
  </si>
  <si>
    <t>Breve descripción de las actuaciones de rehabilitación a realizar (Trabajos de fachada, cubierta, actuaciones de mejora de eficiencia energética, actuaciones de reparación y conservación, etc..) y decripción de la tipología edificatoria (En manzana cerrada o abierta, edificación aislada, entre medianeras, en bloque lineal o torre, etc ..):</t>
  </si>
  <si>
    <t>Breve descripción de la organización, tareas y composición de la oficina  (medios materiales y humanos, gastos incluidos, etc..):</t>
  </si>
  <si>
    <t>ESTRATEGIAS O ESTUDIOS MUNICIPALES / SUPRAMUNICIPALES</t>
  </si>
  <si>
    <r>
      <t xml:space="preserve">EFICIENCIA DE LAS ACTUACIONES </t>
    </r>
    <r>
      <rPr>
        <i/>
        <sz val="8"/>
        <color rgb="FF0000FF"/>
        <rFont val="Arial"/>
        <family val="2"/>
      </rPr>
      <t>( Se autorrellenará una vez realizada la estimación de las ayudas de la ficha 4)</t>
    </r>
  </si>
  <si>
    <t>Disponer de memoria adecuación a CTE  y demás normativa (caso innecesariedad proyecto según Base 3ª.a. BBRR)</t>
  </si>
  <si>
    <t>Incluir ANEXO al proyecto o memoria donde se justifica el cumplimiento de los siguientes aspectos, conforme a la Base 3ª.a. BBRR:</t>
  </si>
  <si>
    <t>Que los diseños de los edificios y técnicas de la construcción apoyan la circularidad conforme a la Base 3ª.a.1. BBRR</t>
  </si>
  <si>
    <t>Que el proyecto incluye un Estudio de Gestión Residuos cumpliendo las condiciones de la Base 3ª.a.2. BBRR</t>
  </si>
  <si>
    <t>Incluir la retirada de los productos que contienen amianto en caso de que existan (Conforme Base 3ª.b. BBRR)</t>
  </si>
  <si>
    <t>Disponer de Libro del Edificio existente o estudio sobre el potencial de mejora  (Base 3ª.c. BBRR y Art 11.a)</t>
  </si>
  <si>
    <t>Los costes se considerarán sin incluir impuestos, tasas y tributos conforme a la base 7ª.2. de las BBRR.</t>
  </si>
  <si>
    <t>FIRMA</t>
  </si>
  <si>
    <t>NOMBRE:</t>
  </si>
  <si>
    <t>PLANO (Insertar imagen)</t>
  </si>
  <si>
    <t>En representación del Ayuntamiento solicitante:</t>
  </si>
  <si>
    <t>PLANO IDENTIFICATIVO DE LOS ESPACIOS PÚBLICOS OBJETO DE ACTUACIÓN (Insertar imagen)</t>
  </si>
  <si>
    <t>Plano de delimitación del ámbito protegido (insertar imagen)</t>
  </si>
  <si>
    <r>
      <t xml:space="preserve">% Edificabilidad de uso residencial vivienda
</t>
    </r>
    <r>
      <rPr>
        <b/>
        <sz val="8"/>
        <rFont val="Arial"/>
        <family val="2"/>
      </rPr>
      <t>(mín 50%)</t>
    </r>
    <r>
      <rPr>
        <sz val="8"/>
        <rFont val="Arial"/>
        <family val="2"/>
      </rPr>
      <t>. Base 2ª.b.</t>
    </r>
  </si>
  <si>
    <t>Superficie del ERRP afectada por algún tipo de protección (m²)</t>
  </si>
  <si>
    <t>CUMPLE CONDICIÓN Base 18.4. DE LAS BBRR: EL IMPORTE DE LAS SUBVENCIONES NO SUPERA EL COSTE PREVISTO DE LA ACTUACIÓN</t>
  </si>
  <si>
    <r>
      <t xml:space="preserve">Nº Total de viviendas a intervenir en el ERRP  </t>
    </r>
    <r>
      <rPr>
        <i/>
        <sz val="8"/>
        <color rgb="FF0000FF"/>
        <rFont val="Arial"/>
        <family val="2"/>
      </rPr>
      <t>(Este dato se autorrellenará una vez cumplimentada la ficha 2 de Datos)</t>
    </r>
  </si>
  <si>
    <t xml:space="preserve">VALORES COLUMNA CUANTÍA MAX AYUDA x VIVIENDA (Sin Locales) (Tabla 1 BBRR) </t>
  </si>
  <si>
    <t>∑ VALORES COLUMNA CUANTÍA MÁX. AYUDAS x VIVIENDA (Tabla 1.BBRR)</t>
  </si>
  <si>
    <t>15%  ADICIONAL S/CUANTÍAS MÁXIMAS AYUDA x VIVIENDA</t>
  </si>
  <si>
    <t>Costes de realojo temporal de ocupantes</t>
  </si>
  <si>
    <r>
      <rPr>
        <i/>
        <sz val="8"/>
        <rFont val="Arial"/>
        <family val="2"/>
      </rPr>
      <t>(*)</t>
    </r>
    <r>
      <rPr>
        <sz val="8"/>
        <rFont val="Arial"/>
        <family val="2"/>
      </rPr>
      <t xml:space="preserve"> Los gastos de "Honorarios técnicos de redacción de proyectos" así como los de "Certificados e informes técnicos",  pueden incluirse dentro de los costes de la actuación de rehabilitación de edificios, o dentro de los costes de la Oficina de Rehabilitación. En ningún caso estarán incluidos en ambos apartados a la vez.</t>
    </r>
  </si>
  <si>
    <t>No incluir en la subvención actuaciones de inversión en generadores térmicos que utilicen combustible de origen fósil.</t>
  </si>
  <si>
    <t>Las actuaciones de mejora o rehabilitación incluyen aquellas actuaciones calificadas como urgentes en el IEEV.CV (Base 7ª.4.BBRR)</t>
  </si>
  <si>
    <t xml:space="preserve">    Los costes se considerarán sin incluir impuestos, tasas y tributos conforme a la base 7ª.2. y 8ª.c. de las BBRR</t>
  </si>
  <si>
    <r>
      <rPr>
        <b/>
        <sz val="8"/>
        <rFont val="Arial"/>
        <family val="2"/>
      </rPr>
      <t xml:space="preserve">    </t>
    </r>
    <r>
      <rPr>
        <sz val="8"/>
        <rFont val="Arial"/>
        <family val="2"/>
      </rPr>
      <t>Se financiará el establecimiento de servicios de oficina de rehabilitación, tipo «ventanilla única» que facilite la gestión y el desarrollo de las actuaciones programadas en el ERRP, correspondientes al coste de gestión y de los equipos y oficinas de planeamiento, información y  compañamiento social. 
    Los costes de redacción de documentos técnicos ( Honorarios técnicos de redacción de proyectos, certificados e informes técnicos, etc..) pueden incluirse dentro de los costes de la actuación de mejora o Rehabilitación de edificios, o dentro de los costes de la Oficina de Rehabilitación. En cualquier caso, nunca estarán incluidos en ambos apartados al mismo tiempo.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</si>
</sst>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43" formatCode="_-* #,##0.00_-;\-* #,##0.00_-;_-* &quot;-&quot;??_-;_-@_-"/>
    <numFmt numFmtId="164" formatCode="#,##0.00\ [$€-C0A];[Red]\-#,##0.00\ [$€-C0A]"/>
    <numFmt numFmtId="165" formatCode="0_ ;\-0\ "/>
    <numFmt numFmtId="166" formatCode="_-* #,##0_-;\-* #,##0_-;_-* &quot;-&quot;??_-;_-@_-"/>
    <numFmt numFmtId="167" formatCode="#,##0.00&quot; m²&quot;"/>
  </numFmts>
  <fonts count="74" x14ac:knownFonts="1">
    <font>
      <sz val="10"/>
      <name val="Arial"/>
      <family val="2"/>
    </font>
    <font>
      <b/>
      <sz val="24"/>
      <color rgb="FF000000"/>
      <name val="Arial"/>
      <family val="2"/>
    </font>
    <font>
      <sz val="18"/>
      <color rgb="FF000000"/>
      <name val="Arial"/>
      <family val="2"/>
    </font>
    <font>
      <sz val="12"/>
      <color rgb="FF000000"/>
      <name val="Arial"/>
      <family val="2"/>
    </font>
    <font>
      <sz val="10"/>
      <color rgb="FF333333"/>
      <name val="Arial"/>
      <family val="2"/>
    </font>
    <font>
      <i/>
      <sz val="10"/>
      <color rgb="FF808080"/>
      <name val="Arial"/>
      <family val="2"/>
    </font>
    <font>
      <u/>
      <sz val="10"/>
      <color rgb="FF0000EE"/>
      <name val="Arial"/>
      <family val="2"/>
    </font>
    <font>
      <sz val="10"/>
      <color rgb="FF006600"/>
      <name val="Arial"/>
      <family val="2"/>
    </font>
    <font>
      <sz val="10"/>
      <color rgb="FF996600"/>
      <name val="Arial"/>
      <family val="2"/>
    </font>
    <font>
      <sz val="10"/>
      <color rgb="FFCC0000"/>
      <name val="Arial"/>
      <family val="2"/>
    </font>
    <font>
      <b/>
      <sz val="10"/>
      <color rgb="FFFFFFFF"/>
      <name val="Arial"/>
      <family val="2"/>
    </font>
    <font>
      <b/>
      <sz val="10"/>
      <color rgb="FF000000"/>
      <name val="Arial"/>
      <family val="2"/>
    </font>
    <font>
      <sz val="10"/>
      <color rgb="FFFFFFFF"/>
      <name val="Arial"/>
      <family val="2"/>
    </font>
    <font>
      <sz val="8"/>
      <name val="Arial"/>
      <family val="2"/>
    </font>
    <font>
      <b/>
      <sz val="10.5"/>
      <name val="Arial"/>
      <family val="2"/>
    </font>
    <font>
      <b/>
      <sz val="8"/>
      <name val="Arial"/>
      <family val="2"/>
    </font>
    <font>
      <sz val="8"/>
      <color rgb="FF0000FF"/>
      <name val="Arial"/>
      <family val="2"/>
    </font>
    <font>
      <sz val="10"/>
      <name val="Arial"/>
      <family val="2"/>
    </font>
    <font>
      <sz val="8"/>
      <color rgb="FFFF0000"/>
      <name val="Arial"/>
      <family val="2"/>
    </font>
    <font>
      <i/>
      <sz val="7"/>
      <color rgb="FF0000FF"/>
      <name val="Arial"/>
      <family val="2"/>
    </font>
    <font>
      <sz val="16"/>
      <name val="Arial"/>
      <family val="2"/>
    </font>
    <font>
      <b/>
      <sz val="8"/>
      <color rgb="FFFF0000"/>
      <name val="Arial"/>
      <family val="2"/>
    </font>
    <font>
      <sz val="10"/>
      <color rgb="FFFF0000"/>
      <name val="Arial"/>
      <family val="2"/>
    </font>
    <font>
      <b/>
      <sz val="8"/>
      <name val="Arial Narrow"/>
      <family val="2"/>
    </font>
    <font>
      <b/>
      <sz val="7"/>
      <name val="Arial"/>
      <family val="2"/>
    </font>
    <font>
      <sz val="7"/>
      <name val="Arial Narrow"/>
      <family val="2"/>
    </font>
    <font>
      <b/>
      <sz val="7"/>
      <name val="Arial Narrow"/>
      <family val="2"/>
    </font>
    <font>
      <i/>
      <sz val="6"/>
      <name val="Arial Narrow"/>
      <family val="2"/>
    </font>
    <font>
      <sz val="8"/>
      <name val="Arial Narrow"/>
      <family val="2"/>
    </font>
    <font>
      <sz val="7"/>
      <name val="Arial"/>
      <family val="2"/>
    </font>
    <font>
      <sz val="9"/>
      <name val="Arial Narrow"/>
      <family val="2"/>
    </font>
    <font>
      <sz val="8"/>
      <color rgb="FF0000FF"/>
      <name val="Arial Narrow"/>
      <family val="2"/>
    </font>
    <font>
      <b/>
      <sz val="8"/>
      <color rgb="FF0000FF"/>
      <name val="Arial Narrow"/>
      <family val="2"/>
    </font>
    <font>
      <b/>
      <sz val="9"/>
      <color rgb="FF0000FF"/>
      <name val="Arial Narrow"/>
      <family val="2"/>
    </font>
    <font>
      <b/>
      <sz val="9"/>
      <name val="Arial Narrow"/>
      <family val="2"/>
    </font>
    <font>
      <sz val="6"/>
      <name val="Arial Narrow"/>
      <family val="2"/>
    </font>
    <font>
      <b/>
      <sz val="10"/>
      <name val="Arial"/>
      <family val="2"/>
    </font>
    <font>
      <b/>
      <sz val="11"/>
      <name val="Arial Narrow"/>
      <family val="2"/>
    </font>
    <font>
      <sz val="8"/>
      <name val="Calibri"/>
      <family val="2"/>
    </font>
    <font>
      <b/>
      <sz val="6"/>
      <name val="Arial Narrow"/>
      <family val="2"/>
    </font>
    <font>
      <sz val="9"/>
      <color rgb="FF0000FF"/>
      <name val="Arial Narrow"/>
      <family val="2"/>
    </font>
    <font>
      <b/>
      <sz val="9"/>
      <color rgb="FF0000FF"/>
      <name val="Arial"/>
      <family val="2"/>
    </font>
    <font>
      <sz val="10"/>
      <color rgb="FFFF0000"/>
      <name val="Arial Narrow"/>
      <family val="2"/>
    </font>
    <font>
      <b/>
      <sz val="9"/>
      <name val="Arial"/>
      <family val="2"/>
    </font>
    <font>
      <b/>
      <sz val="10"/>
      <name val="Arial Narrow"/>
      <family val="2"/>
    </font>
    <font>
      <sz val="9"/>
      <name val="Arial"/>
      <family val="2"/>
    </font>
    <font>
      <sz val="9"/>
      <color rgb="FFFF0000"/>
      <name val="Arial"/>
      <family val="2"/>
    </font>
    <font>
      <sz val="11"/>
      <color rgb="FF000000"/>
      <name val="Calibri"/>
      <family val="2"/>
    </font>
    <font>
      <sz val="8"/>
      <color rgb="FF000000"/>
      <name val="Arial"/>
      <family val="2"/>
    </font>
    <font>
      <b/>
      <sz val="8"/>
      <color rgb="FF000000"/>
      <name val="Arial"/>
      <family val="2"/>
    </font>
    <font>
      <sz val="7"/>
      <color rgb="FF0000FF"/>
      <name val="Arial Narrow"/>
      <family val="2"/>
    </font>
    <font>
      <sz val="7"/>
      <name val="Calibri"/>
      <family val="2"/>
    </font>
    <font>
      <i/>
      <sz val="8"/>
      <color rgb="FFFF0000"/>
      <name val="Arial Narrow"/>
      <family val="2"/>
    </font>
    <font>
      <sz val="7.5"/>
      <name val="Arial Narrow"/>
      <family val="2"/>
    </font>
    <font>
      <i/>
      <sz val="8"/>
      <name val="Arial Narrow"/>
      <family val="2"/>
    </font>
    <font>
      <u/>
      <sz val="8"/>
      <name val="Arial"/>
      <family val="2"/>
    </font>
    <font>
      <b/>
      <u/>
      <sz val="8"/>
      <name val="Arial"/>
      <family val="2"/>
    </font>
    <font>
      <vertAlign val="superscript"/>
      <sz val="8"/>
      <name val="Arial"/>
      <family val="2"/>
    </font>
    <font>
      <sz val="7"/>
      <color rgb="FF000000"/>
      <name val="Arial"/>
      <family val="2"/>
    </font>
    <font>
      <sz val="7"/>
      <color rgb="FFFF0000"/>
      <name val="Arial Narrow"/>
      <family val="2"/>
    </font>
    <font>
      <i/>
      <sz val="8"/>
      <name val="Arial"/>
      <family val="2"/>
    </font>
    <font>
      <b/>
      <sz val="8"/>
      <color rgb="FFFF0000"/>
      <name val="Arial Narrow"/>
      <family val="2"/>
    </font>
    <font>
      <b/>
      <sz val="10.5"/>
      <color rgb="FFFF0000"/>
      <name val="Arial"/>
      <family val="2"/>
    </font>
    <font>
      <b/>
      <sz val="10"/>
      <color rgb="FFFF0000"/>
      <name val="Arial"/>
      <family val="2"/>
    </font>
    <font>
      <b/>
      <sz val="9"/>
      <color rgb="FFC80F2E"/>
      <name val="Arial Narrow"/>
      <family val="2"/>
    </font>
    <font>
      <b/>
      <sz val="18"/>
      <color rgb="FFC80F2E"/>
      <name val="Arial Narrow"/>
      <family val="2"/>
    </font>
    <font>
      <b/>
      <sz val="12"/>
      <color rgb="FFC80F2E"/>
      <name val="Arial Narrow"/>
      <family val="2"/>
    </font>
    <font>
      <b/>
      <sz val="8"/>
      <color rgb="FFC80F2E"/>
      <name val="Arial Narrow"/>
      <family val="2"/>
    </font>
    <font>
      <b/>
      <sz val="7.5"/>
      <color theme="1" tint="0.34998626667073579"/>
      <name val="Arial Narrow"/>
      <family val="2"/>
    </font>
    <font>
      <i/>
      <sz val="8"/>
      <color rgb="FF0000FF"/>
      <name val="Arial Narrow"/>
      <family val="2"/>
    </font>
    <font>
      <i/>
      <sz val="8"/>
      <color rgb="FF0000FF"/>
      <name val="Arial"/>
      <family val="2"/>
    </font>
    <font>
      <b/>
      <sz val="11"/>
      <color rgb="FFC80F2E"/>
      <name val="Arial Narrow"/>
      <family val="2"/>
    </font>
    <font>
      <u/>
      <sz val="10"/>
      <color theme="10"/>
      <name val="Arial"/>
      <family val="2"/>
    </font>
    <font>
      <sz val="8"/>
      <color theme="10"/>
      <name val="Arial Narrow"/>
      <family val="2"/>
    </font>
  </fonts>
  <fills count="16">
    <fill>
      <patternFill patternType="none"/>
    </fill>
    <fill>
      <patternFill patternType="gray125"/>
    </fill>
    <fill>
      <patternFill patternType="solid">
        <fgColor rgb="FFFFFFCC"/>
        <bgColor rgb="FFFFFFFF"/>
      </patternFill>
    </fill>
    <fill>
      <patternFill patternType="solid">
        <fgColor rgb="FFCCFFCC"/>
        <bgColor rgb="FFCCFFFF"/>
      </patternFill>
    </fill>
    <fill>
      <patternFill patternType="solid">
        <fgColor rgb="FFFFCCCC"/>
        <bgColor rgb="FFDDDDDD"/>
      </patternFill>
    </fill>
    <fill>
      <patternFill patternType="solid">
        <fgColor rgb="FFCC0000"/>
        <bgColor rgb="FF800000"/>
      </patternFill>
    </fill>
    <fill>
      <patternFill patternType="solid">
        <fgColor rgb="FF000000"/>
        <bgColor rgb="FF003300"/>
      </patternFill>
    </fill>
    <fill>
      <patternFill patternType="solid">
        <fgColor rgb="FF808080"/>
        <bgColor rgb="FF666699"/>
      </patternFill>
    </fill>
    <fill>
      <patternFill patternType="solid">
        <fgColor rgb="FFDDDDDD"/>
        <bgColor rgb="FFDEE6EF"/>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4.9989318521683403E-2"/>
        <bgColor rgb="FF9999FF"/>
      </patternFill>
    </fill>
    <fill>
      <patternFill patternType="solid">
        <fgColor theme="7" tint="0.39997558519241921"/>
        <bgColor indexed="64"/>
      </patternFill>
    </fill>
    <fill>
      <patternFill patternType="solid">
        <fgColor theme="8" tint="0.79998168889431442"/>
        <bgColor indexed="64"/>
      </patternFill>
    </fill>
    <fill>
      <patternFill patternType="solid">
        <fgColor theme="0" tint="-4.9989318521683403E-2"/>
        <bgColor rgb="FFB2B2B2"/>
      </patternFill>
    </fill>
  </fills>
  <borders count="100">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hair">
        <color auto="1"/>
      </right>
      <top style="thin">
        <color auto="1"/>
      </top>
      <bottom style="hair">
        <color auto="1"/>
      </bottom>
      <diagonal/>
    </border>
    <border>
      <left style="hair">
        <color auto="1"/>
      </left>
      <right/>
      <top style="hair">
        <color auto="1"/>
      </top>
      <bottom style="thin">
        <color auto="1"/>
      </bottom>
      <diagonal/>
    </border>
    <border>
      <left style="thin">
        <color auto="1"/>
      </left>
      <right/>
      <top/>
      <bottom style="thin">
        <color auto="1"/>
      </bottom>
      <diagonal/>
    </border>
    <border>
      <left/>
      <right/>
      <top style="hair">
        <color auto="1"/>
      </top>
      <bottom/>
      <diagonal/>
    </border>
    <border>
      <left/>
      <right style="thin">
        <color auto="1"/>
      </right>
      <top/>
      <bottom style="hair">
        <color auto="1"/>
      </bottom>
      <diagonal/>
    </border>
    <border>
      <left style="thin">
        <color auto="1"/>
      </left>
      <right/>
      <top style="hair">
        <color auto="1"/>
      </top>
      <bottom style="thin">
        <color auto="1"/>
      </bottom>
      <diagonal/>
    </border>
    <border>
      <left style="thin">
        <color auto="1"/>
      </left>
      <right/>
      <top style="hair">
        <color auto="1"/>
      </top>
      <bottom style="hair">
        <color auto="1"/>
      </bottom>
      <diagonal/>
    </border>
    <border>
      <left/>
      <right/>
      <top/>
      <bottom style="hair">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hair">
        <color auto="1"/>
      </right>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top style="thin">
        <color indexed="64"/>
      </top>
      <bottom style="hair">
        <color auto="1"/>
      </bottom>
      <diagonal/>
    </border>
    <border>
      <left style="hair">
        <color auto="1"/>
      </left>
      <right/>
      <top/>
      <bottom style="hair">
        <color auto="1"/>
      </bottom>
      <diagonal/>
    </border>
    <border>
      <left style="thin">
        <color auto="1"/>
      </left>
      <right/>
      <top/>
      <bottom style="hair">
        <color auto="1"/>
      </bottom>
      <diagonal/>
    </border>
    <border>
      <left style="thin">
        <color auto="1"/>
      </left>
      <right/>
      <top style="hair">
        <color auto="1"/>
      </top>
      <bottom/>
      <diagonal/>
    </border>
    <border>
      <left style="hair">
        <color indexed="64"/>
      </left>
      <right style="hair">
        <color indexed="64"/>
      </right>
      <top style="thin">
        <color auto="1"/>
      </top>
      <bottom style="hair">
        <color indexed="64"/>
      </bottom>
      <diagonal/>
    </border>
    <border>
      <left style="hair">
        <color indexed="64"/>
      </left>
      <right style="hair">
        <color indexed="64"/>
      </right>
      <top/>
      <bottom style="hair">
        <color indexed="64"/>
      </bottom>
      <diagonal/>
    </border>
    <border>
      <left/>
      <right style="thin">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indexed="64"/>
      </left>
      <right/>
      <top/>
      <bottom/>
      <diagonal/>
    </border>
    <border>
      <left/>
      <right/>
      <top/>
      <bottom style="thin">
        <color indexed="64"/>
      </bottom>
      <diagonal/>
    </border>
    <border>
      <left/>
      <right style="thin">
        <color auto="1"/>
      </right>
      <top/>
      <bottom/>
      <diagonal/>
    </border>
    <border>
      <left/>
      <right style="thin">
        <color auto="1"/>
      </right>
      <top/>
      <bottom style="thin">
        <color auto="1"/>
      </bottom>
      <diagonal/>
    </border>
    <border>
      <left style="thin">
        <color indexed="64"/>
      </left>
      <right/>
      <top/>
      <bottom/>
      <diagonal/>
    </border>
    <border>
      <left style="hair">
        <color auto="1"/>
      </left>
      <right style="hair">
        <color auto="1"/>
      </right>
      <top style="hair">
        <color auto="1"/>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auto="1"/>
      </left>
      <right/>
      <top style="thin">
        <color auto="1"/>
      </top>
      <bottom/>
      <diagonal/>
    </border>
    <border>
      <left/>
      <right style="hair">
        <color auto="1"/>
      </right>
      <top style="hair">
        <color auto="1"/>
      </top>
      <bottom/>
      <diagonal/>
    </border>
    <border>
      <left/>
      <right style="hair">
        <color indexed="64"/>
      </right>
      <top/>
      <bottom/>
      <diagonal/>
    </border>
    <border>
      <left style="thin">
        <color auto="1"/>
      </left>
      <right style="hair">
        <color auto="1"/>
      </right>
      <top/>
      <bottom style="hair">
        <color auto="1"/>
      </bottom>
      <diagonal/>
    </border>
    <border>
      <left/>
      <right style="hair">
        <color auto="1"/>
      </right>
      <top/>
      <bottom style="thin">
        <color indexed="64"/>
      </bottom>
      <diagonal/>
    </border>
    <border>
      <left style="hair">
        <color auto="1"/>
      </left>
      <right style="thin">
        <color indexed="64"/>
      </right>
      <top style="thin">
        <color indexed="64"/>
      </top>
      <bottom style="hair">
        <color auto="1"/>
      </bottom>
      <diagonal/>
    </border>
    <border>
      <left/>
      <right style="hair">
        <color auto="1"/>
      </right>
      <top style="hair">
        <color auto="1"/>
      </top>
      <bottom style="thin">
        <color indexed="64"/>
      </bottom>
      <diagonal/>
    </border>
    <border>
      <left style="hair">
        <color auto="1"/>
      </left>
      <right style="thin">
        <color auto="1"/>
      </right>
      <top style="hair">
        <color auto="1"/>
      </top>
      <bottom/>
      <diagonal/>
    </border>
    <border>
      <left style="hair">
        <color indexed="64"/>
      </left>
      <right style="hair">
        <color indexed="64"/>
      </right>
      <top/>
      <bottom/>
      <diagonal/>
    </border>
    <border>
      <left style="hair">
        <color auto="1"/>
      </left>
      <right/>
      <top style="thin">
        <color auto="1"/>
      </top>
      <bottom/>
      <diagonal/>
    </border>
    <border>
      <left/>
      <right style="hair">
        <color auto="1"/>
      </right>
      <top style="thin">
        <color auto="1"/>
      </top>
      <bottom/>
      <diagonal/>
    </border>
    <border>
      <left style="hair">
        <color auto="1"/>
      </left>
      <right/>
      <top/>
      <bottom style="thin">
        <color auto="1"/>
      </bottom>
      <diagonal/>
    </border>
    <border>
      <left style="hair">
        <color auto="1"/>
      </left>
      <right style="thin">
        <color auto="1"/>
      </right>
      <top/>
      <bottom style="hair">
        <color auto="1"/>
      </bottom>
      <diagonal/>
    </border>
    <border>
      <left style="hair">
        <color indexed="64"/>
      </left>
      <right/>
      <top style="thin">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auto="1"/>
      </left>
      <right style="hair">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diagonal/>
    </border>
    <border>
      <left style="hair">
        <color indexed="64"/>
      </left>
      <right style="hair">
        <color auto="1"/>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diagonal/>
    </border>
    <border>
      <left style="hair">
        <color rgb="FF000000"/>
      </left>
      <right style="thin">
        <color indexed="64"/>
      </right>
      <top/>
      <bottom style="hair">
        <color rgb="FF000000"/>
      </bottom>
      <diagonal/>
    </border>
    <border>
      <left style="thin">
        <color indexed="64"/>
      </left>
      <right style="hair">
        <color rgb="FF000000"/>
      </right>
      <top/>
      <bottom style="hair">
        <color rgb="FF000000"/>
      </bottom>
      <diagonal/>
    </border>
    <border>
      <left style="hair">
        <color rgb="FF000000"/>
      </left>
      <right style="thin">
        <color indexed="64"/>
      </right>
      <top style="hair">
        <color rgb="FF000000"/>
      </top>
      <bottom style="hair">
        <color rgb="FF000000"/>
      </bottom>
      <diagonal/>
    </border>
    <border>
      <left style="thin">
        <color indexed="64"/>
      </left>
      <right/>
      <top style="hair">
        <color rgb="FF000000"/>
      </top>
      <bottom style="hair">
        <color rgb="FF000000"/>
      </bottom>
      <diagonal/>
    </border>
    <border>
      <left/>
      <right style="thin">
        <color indexed="64"/>
      </right>
      <top style="hair">
        <color rgb="FF000000"/>
      </top>
      <bottom style="hair">
        <color rgb="FF000000"/>
      </bottom>
      <diagonal/>
    </border>
    <border>
      <left style="thin">
        <color indexed="64"/>
      </left>
      <right/>
      <top style="hair">
        <color rgb="FF000000"/>
      </top>
      <bottom/>
      <diagonal/>
    </border>
    <border>
      <left style="thin">
        <color indexed="64"/>
      </left>
      <right style="thin">
        <color rgb="FF000000"/>
      </right>
      <top style="thin">
        <color rgb="FF000000"/>
      </top>
      <bottom style="thin">
        <color rgb="FF000000"/>
      </bottom>
      <diagonal/>
    </border>
    <border>
      <left style="thin">
        <color indexed="64"/>
      </left>
      <right/>
      <top/>
      <bottom style="hair">
        <color rgb="FF000000"/>
      </bottom>
      <diagonal/>
    </border>
    <border>
      <left style="hair">
        <color rgb="FF000000"/>
      </left>
      <right style="thin">
        <color indexed="64"/>
      </right>
      <top style="hair">
        <color rgb="FF000000"/>
      </top>
      <bottom/>
      <diagonal/>
    </border>
    <border>
      <left/>
      <right style="hair">
        <color rgb="FF000000"/>
      </right>
      <top/>
      <bottom/>
      <diagonal/>
    </border>
    <border>
      <left style="hair">
        <color rgb="FF000000"/>
      </left>
      <right style="hair">
        <color rgb="FF000000"/>
      </right>
      <top/>
      <bottom/>
      <diagonal/>
    </border>
    <border>
      <left style="hair">
        <color rgb="FF000000"/>
      </left>
      <right style="thin">
        <color indexed="64"/>
      </right>
      <top/>
      <bottom/>
      <diagonal/>
    </border>
    <border>
      <left style="thin">
        <color indexed="64"/>
      </left>
      <right style="thin">
        <color rgb="FF000000"/>
      </right>
      <top style="thin">
        <color indexed="64"/>
      </top>
      <bottom style="thin">
        <color rgb="FF000000"/>
      </bottom>
      <diagonal/>
    </border>
    <border>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thin">
        <color rgb="FFC80F2E"/>
      </left>
      <right/>
      <top/>
      <bottom/>
      <diagonal/>
    </border>
    <border>
      <left/>
      <right/>
      <top style="hair">
        <color rgb="FF000000"/>
      </top>
      <bottom style="hair">
        <color indexed="64"/>
      </bottom>
      <diagonal/>
    </border>
    <border>
      <left/>
      <right style="hair">
        <color rgb="FF000000"/>
      </right>
      <top style="hair">
        <color rgb="FF000000"/>
      </top>
      <bottom style="hair">
        <color indexed="64"/>
      </bottom>
      <diagonal/>
    </border>
    <border>
      <left style="hair">
        <color rgb="FF000000"/>
      </left>
      <right/>
      <top style="hair">
        <color rgb="FF000000"/>
      </top>
      <bottom style="hair">
        <color indexed="64"/>
      </bottom>
      <diagonal/>
    </border>
    <border>
      <left/>
      <right style="thin">
        <color indexed="64"/>
      </right>
      <top style="hair">
        <color rgb="FF000000"/>
      </top>
      <bottom style="hair">
        <color indexed="64"/>
      </bottom>
      <diagonal/>
    </border>
    <border>
      <left style="thin">
        <color rgb="FF000000"/>
      </left>
      <right style="hair">
        <color rgb="FF000000"/>
      </right>
      <top style="hair">
        <color rgb="FF000000"/>
      </top>
      <bottom style="hair">
        <color rgb="FF000000"/>
      </bottom>
      <diagonal/>
    </border>
    <border>
      <left style="thin">
        <color auto="1"/>
      </left>
      <right style="hair">
        <color auto="1"/>
      </right>
      <top style="hair">
        <color auto="1"/>
      </top>
      <bottom/>
      <diagonal/>
    </border>
  </borders>
  <cellStyleXfs count="23">
    <xf numFmtId="0" fontId="0" fillId="0" borderId="0"/>
    <xf numFmtId="0" fontId="1" fillId="0" borderId="0" applyBorder="0" applyAlignment="0" applyProtection="0"/>
    <xf numFmtId="0" fontId="2" fillId="0" borderId="0" applyBorder="0" applyAlignment="0" applyProtection="0"/>
    <xf numFmtId="0" fontId="3" fillId="0" borderId="0" applyBorder="0" applyAlignment="0" applyProtection="0"/>
    <xf numFmtId="0" fontId="17" fillId="0" borderId="0" applyFont="0" applyBorder="0" applyAlignment="0" applyProtection="0"/>
    <xf numFmtId="0" fontId="4" fillId="2" borderId="1" applyAlignment="0" applyProtection="0"/>
    <xf numFmtId="0" fontId="5" fillId="0" borderId="0" applyBorder="0" applyAlignment="0" applyProtection="0"/>
    <xf numFmtId="0" fontId="6" fillId="0" borderId="0" applyBorder="0" applyAlignment="0" applyProtection="0"/>
    <xf numFmtId="0" fontId="17" fillId="0" borderId="0" applyFont="0" applyBorder="0" applyAlignment="0" applyProtection="0"/>
    <xf numFmtId="0" fontId="7" fillId="3" borderId="0" applyBorder="0" applyAlignment="0" applyProtection="0"/>
    <xf numFmtId="0" fontId="8" fillId="2" borderId="0" applyBorder="0" applyAlignment="0" applyProtection="0"/>
    <xf numFmtId="0" fontId="9" fillId="4" borderId="0" applyBorder="0" applyAlignment="0" applyProtection="0"/>
    <xf numFmtId="0" fontId="9" fillId="0" borderId="0" applyBorder="0" applyAlignment="0" applyProtection="0"/>
    <xf numFmtId="0" fontId="10" fillId="5" borderId="0" applyBorder="0" applyAlignment="0" applyProtection="0"/>
    <xf numFmtId="0" fontId="11" fillId="0" borderId="0" applyBorder="0" applyAlignment="0" applyProtection="0"/>
    <xf numFmtId="0" fontId="12" fillId="6" borderId="0" applyBorder="0" applyAlignment="0" applyProtection="0"/>
    <xf numFmtId="0" fontId="12" fillId="7" borderId="0" applyBorder="0" applyAlignment="0" applyProtection="0"/>
    <xf numFmtId="0" fontId="11" fillId="8" borderId="0" applyBorder="0" applyAlignment="0" applyProtection="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47" fillId="0" borderId="0"/>
    <xf numFmtId="0" fontId="72" fillId="0" borderId="0" applyNumberFormat="0" applyFill="0" applyBorder="0" applyAlignment="0" applyProtection="0"/>
  </cellStyleXfs>
  <cellXfs count="1020">
    <xf numFmtId="0" fontId="0" fillId="0" borderId="0" xfId="0"/>
    <xf numFmtId="0" fontId="0" fillId="0" borderId="0" xfId="0" applyFont="1" applyProtection="1"/>
    <xf numFmtId="0" fontId="13" fillId="0" borderId="0" xfId="0" applyFont="1" applyProtection="1"/>
    <xf numFmtId="164" fontId="15" fillId="0" borderId="0" xfId="0" applyNumberFormat="1" applyFont="1" applyFill="1" applyBorder="1" applyAlignment="1">
      <alignment vertical="center"/>
    </xf>
    <xf numFmtId="0" fontId="15" fillId="0" borderId="0" xfId="0" applyFont="1" applyProtection="1"/>
    <xf numFmtId="0" fontId="15" fillId="0" borderId="0" xfId="0" applyFont="1"/>
    <xf numFmtId="0" fontId="0" fillId="0" borderId="0" xfId="0" applyFont="1" applyBorder="1" applyProtection="1"/>
    <xf numFmtId="0" fontId="22" fillId="0" borderId="0" xfId="0" applyFont="1" applyProtection="1"/>
    <xf numFmtId="0" fontId="22" fillId="0" borderId="0" xfId="0" applyFont="1"/>
    <xf numFmtId="0" fontId="13" fillId="0" borderId="0" xfId="0" applyFont="1" applyFill="1" applyProtection="1"/>
    <xf numFmtId="0" fontId="0" fillId="0" borderId="41" xfId="0" applyFont="1" applyBorder="1" applyProtection="1"/>
    <xf numFmtId="0" fontId="15" fillId="0" borderId="41" xfId="0" applyFont="1" applyFill="1" applyBorder="1" applyAlignment="1" applyProtection="1">
      <alignment horizontal="center" vertical="center"/>
    </xf>
    <xf numFmtId="0" fontId="15" fillId="0" borderId="0" xfId="0" applyFont="1" applyBorder="1" applyProtection="1"/>
    <xf numFmtId="0" fontId="13" fillId="0" borderId="0" xfId="0" applyFont="1" applyFill="1" applyBorder="1" applyAlignment="1" applyProtection="1">
      <alignment horizontal="right" vertical="center"/>
    </xf>
    <xf numFmtId="0" fontId="13" fillId="0" borderId="0" xfId="0" applyFont="1" applyBorder="1" applyAlignment="1" applyProtection="1"/>
    <xf numFmtId="0" fontId="13" fillId="0" borderId="0" xfId="0" applyFont="1" applyFill="1" applyBorder="1" applyAlignment="1" applyProtection="1">
      <alignment horizontal="left" vertical="center"/>
    </xf>
    <xf numFmtId="0" fontId="22" fillId="0" borderId="0" xfId="0" applyFont="1" applyFill="1" applyBorder="1" applyAlignment="1" applyProtection="1">
      <alignment horizontal="center"/>
    </xf>
    <xf numFmtId="0" fontId="0" fillId="0" borderId="39" xfId="0" applyFont="1" applyBorder="1" applyProtection="1"/>
    <xf numFmtId="0" fontId="19" fillId="0" borderId="0" xfId="0" applyFont="1" applyFill="1" applyBorder="1" applyAlignment="1" applyProtection="1">
      <alignment horizontal="left"/>
    </xf>
    <xf numFmtId="0" fontId="13" fillId="0" borderId="41" xfId="0" applyFont="1" applyFill="1" applyBorder="1" applyAlignment="1" applyProtection="1">
      <alignment horizontal="center" vertical="center"/>
    </xf>
    <xf numFmtId="0" fontId="27" fillId="0" borderId="27" xfId="0" applyFont="1" applyFill="1" applyBorder="1" applyAlignment="1" applyProtection="1">
      <alignment horizontal="center"/>
    </xf>
    <xf numFmtId="0" fontId="27" fillId="0" borderId="27" xfId="0" applyFont="1" applyFill="1" applyBorder="1" applyAlignment="1" applyProtection="1">
      <alignment horizontal="left"/>
    </xf>
    <xf numFmtId="0" fontId="27" fillId="0" borderId="48" xfId="0" applyFont="1" applyFill="1" applyBorder="1" applyAlignment="1" applyProtection="1">
      <alignment horizontal="center"/>
    </xf>
    <xf numFmtId="0" fontId="13" fillId="0" borderId="0" xfId="0" applyFont="1" applyBorder="1" applyProtection="1"/>
    <xf numFmtId="0" fontId="13" fillId="0" borderId="41" xfId="0" applyFont="1" applyBorder="1" applyProtection="1"/>
    <xf numFmtId="0" fontId="13" fillId="0" borderId="39" xfId="0" applyFont="1" applyBorder="1" applyProtection="1"/>
    <xf numFmtId="0" fontId="22" fillId="0" borderId="0" xfId="0" applyFont="1" applyBorder="1" applyAlignment="1" applyProtection="1">
      <alignment horizontal="center"/>
    </xf>
    <xf numFmtId="0" fontId="22" fillId="0" borderId="39" xfId="0" applyFont="1" applyBorder="1" applyAlignment="1" applyProtection="1">
      <alignment horizontal="center"/>
    </xf>
    <xf numFmtId="0" fontId="15" fillId="0" borderId="10" xfId="0" applyFont="1" applyFill="1" applyBorder="1" applyAlignment="1" applyProtection="1">
      <alignment horizontal="left" vertical="center"/>
    </xf>
    <xf numFmtId="0" fontId="15"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27" fillId="0" borderId="27" xfId="0" applyFont="1" applyFill="1" applyBorder="1" applyAlignment="1" applyProtection="1">
      <alignment horizontal="center" vertical="center"/>
    </xf>
    <xf numFmtId="0" fontId="22" fillId="0" borderId="39" xfId="0" applyFont="1" applyFill="1" applyBorder="1" applyAlignment="1" applyProtection="1">
      <alignment horizontal="center"/>
    </xf>
    <xf numFmtId="0" fontId="15" fillId="0" borderId="20" xfId="0" applyFont="1" applyFill="1" applyBorder="1" applyAlignment="1" applyProtection="1">
      <alignment horizontal="center" vertical="center"/>
    </xf>
    <xf numFmtId="0" fontId="16" fillId="0" borderId="0" xfId="0" applyFont="1" applyFill="1" applyBorder="1" applyAlignment="1" applyProtection="1">
      <alignment horizontal="left" vertical="center"/>
    </xf>
    <xf numFmtId="44" fontId="15" fillId="0" borderId="0" xfId="0" applyNumberFormat="1" applyFont="1"/>
    <xf numFmtId="0" fontId="15"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28" fillId="0" borderId="0" xfId="0" applyFont="1" applyFill="1" applyBorder="1" applyAlignment="1" applyProtection="1">
      <alignment horizontal="right" vertical="center"/>
    </xf>
    <xf numFmtId="0" fontId="23" fillId="0" borderId="0" xfId="0" applyFont="1" applyFill="1" applyBorder="1" applyAlignment="1" applyProtection="1">
      <alignment horizontal="left" vertical="center" shrinkToFit="1"/>
    </xf>
    <xf numFmtId="0" fontId="31" fillId="0" borderId="0" xfId="0" applyFont="1" applyFill="1" applyBorder="1" applyAlignment="1" applyProtection="1">
      <alignment horizontal="left" vertical="center" shrinkToFit="1"/>
    </xf>
    <xf numFmtId="0" fontId="15" fillId="0" borderId="0" xfId="0" applyFont="1" applyFill="1" applyBorder="1" applyAlignment="1" applyProtection="1">
      <alignment horizontal="left" vertical="center" shrinkToFit="1"/>
    </xf>
    <xf numFmtId="14" fontId="16" fillId="0" borderId="9" xfId="0" applyNumberFormat="1" applyFont="1" applyFill="1" applyBorder="1" applyAlignment="1" applyProtection="1">
      <alignment horizontal="center" vertical="center"/>
    </xf>
    <xf numFmtId="44" fontId="13" fillId="0" borderId="0" xfId="18" applyFont="1" applyFill="1" applyBorder="1" applyAlignment="1" applyProtection="1">
      <alignment horizontal="center" vertical="center"/>
    </xf>
    <xf numFmtId="0" fontId="29" fillId="0" borderId="0" xfId="0" applyFont="1" applyBorder="1" applyAlignment="1" applyProtection="1">
      <alignment vertical="top"/>
    </xf>
    <xf numFmtId="0" fontId="15" fillId="12" borderId="2" xfId="0" applyFont="1" applyFill="1" applyBorder="1" applyAlignment="1" applyProtection="1">
      <alignment horizontal="center" vertical="center"/>
    </xf>
    <xf numFmtId="0" fontId="28" fillId="0" borderId="0" xfId="0" applyFont="1" applyFill="1" applyBorder="1" applyAlignment="1" applyProtection="1">
      <alignment vertical="center" shrinkToFit="1"/>
    </xf>
    <xf numFmtId="43" fontId="13" fillId="0" borderId="0" xfId="20" applyFont="1" applyFill="1" applyBorder="1" applyAlignment="1" applyProtection="1">
      <alignment horizontal="center" vertical="center"/>
    </xf>
    <xf numFmtId="0" fontId="15" fillId="0" borderId="20" xfId="0" applyFont="1" applyFill="1" applyBorder="1" applyAlignment="1" applyProtection="1">
      <alignment horizontal="left" vertical="center"/>
    </xf>
    <xf numFmtId="0" fontId="16" fillId="0" borderId="20" xfId="0" applyFont="1" applyFill="1" applyBorder="1" applyAlignment="1" applyProtection="1">
      <alignment horizontal="left" vertical="center"/>
    </xf>
    <xf numFmtId="0" fontId="16" fillId="0" borderId="21" xfId="0" applyFont="1" applyFill="1" applyBorder="1" applyAlignment="1" applyProtection="1">
      <alignment horizontal="left" vertical="center"/>
    </xf>
    <xf numFmtId="0" fontId="0" fillId="0" borderId="0" xfId="0" applyBorder="1"/>
    <xf numFmtId="44" fontId="13" fillId="0" borderId="39" xfId="18" applyFont="1" applyFill="1" applyBorder="1" applyAlignment="1" applyProtection="1">
      <alignment horizontal="center" vertical="center"/>
    </xf>
    <xf numFmtId="44" fontId="13" fillId="0" borderId="38" xfId="18" applyFont="1" applyFill="1" applyBorder="1" applyAlignment="1" applyProtection="1">
      <alignment horizontal="center" vertical="center"/>
    </xf>
    <xf numFmtId="44" fontId="13" fillId="0" borderId="40" xfId="18" applyFont="1" applyFill="1" applyBorder="1" applyAlignment="1" applyProtection="1">
      <alignment horizontal="center" vertical="center"/>
    </xf>
    <xf numFmtId="0" fontId="15" fillId="0" borderId="41" xfId="0" applyFont="1" applyFill="1" applyBorder="1" applyAlignment="1" applyProtection="1">
      <alignment horizontal="center" vertical="center" shrinkToFit="1"/>
    </xf>
    <xf numFmtId="0" fontId="16" fillId="0" borderId="39" xfId="0" applyFont="1" applyFill="1" applyBorder="1" applyAlignment="1" applyProtection="1">
      <alignment horizontal="left" vertical="center"/>
    </xf>
    <xf numFmtId="0" fontId="30" fillId="0" borderId="27" xfId="0" applyFont="1" applyBorder="1" applyAlignment="1">
      <alignment horizontal="center" vertical="center"/>
    </xf>
    <xf numFmtId="0" fontId="21" fillId="0" borderId="0" xfId="0" applyFont="1"/>
    <xf numFmtId="0" fontId="34" fillId="0" borderId="27" xfId="0" applyFont="1" applyFill="1" applyBorder="1" applyAlignment="1" applyProtection="1">
      <alignment horizontal="center" vertical="center" shrinkToFit="1"/>
    </xf>
    <xf numFmtId="0" fontId="25" fillId="0" borderId="0" xfId="0" applyFont="1" applyFill="1" applyBorder="1" applyAlignment="1" applyProtection="1">
      <alignment horizontal="right" vertical="center"/>
    </xf>
    <xf numFmtId="0" fontId="23"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center"/>
    </xf>
    <xf numFmtId="0" fontId="28" fillId="0" borderId="0" xfId="0" applyFont="1" applyBorder="1" applyProtection="1"/>
    <xf numFmtId="0" fontId="31" fillId="0" borderId="0" xfId="0" applyFont="1" applyFill="1" applyBorder="1" applyAlignment="1" applyProtection="1">
      <alignment horizontal="center" vertical="center"/>
    </xf>
    <xf numFmtId="0" fontId="31" fillId="0" borderId="39" xfId="0" applyFont="1" applyFill="1" applyBorder="1" applyAlignment="1" applyProtection="1">
      <alignment horizontal="center" vertical="center"/>
    </xf>
    <xf numFmtId="0" fontId="42" fillId="9" borderId="0" xfId="0" applyFont="1" applyFill="1" applyAlignment="1">
      <alignment horizontal="center" vertical="center"/>
    </xf>
    <xf numFmtId="0" fontId="0" fillId="0" borderId="0" xfId="0" applyFill="1" applyBorder="1"/>
    <xf numFmtId="0" fontId="34" fillId="0" borderId="15" xfId="0" applyFont="1" applyFill="1" applyBorder="1" applyAlignment="1" applyProtection="1">
      <alignment vertical="center"/>
    </xf>
    <xf numFmtId="0" fontId="23" fillId="0" borderId="0" xfId="0" applyFont="1" applyFill="1" applyBorder="1" applyAlignment="1" applyProtection="1">
      <alignment vertical="center" wrapText="1"/>
    </xf>
    <xf numFmtId="44" fontId="28" fillId="0" borderId="0" xfId="0" applyNumberFormat="1" applyFont="1"/>
    <xf numFmtId="0" fontId="17" fillId="0" borderId="0" xfId="0" applyFont="1" applyBorder="1" applyProtection="1"/>
    <xf numFmtId="0" fontId="17" fillId="0" borderId="39" xfId="0" applyFont="1" applyBorder="1" applyProtection="1"/>
    <xf numFmtId="0" fontId="0" fillId="0" borderId="0" xfId="0" applyFont="1" applyBorder="1" applyAlignment="1" applyProtection="1">
      <alignment vertical="center"/>
    </xf>
    <xf numFmtId="0" fontId="0" fillId="0" borderId="41" xfId="0" applyFont="1" applyBorder="1" applyAlignment="1" applyProtection="1">
      <alignment vertical="center"/>
    </xf>
    <xf numFmtId="0" fontId="15" fillId="0" borderId="0" xfId="0" applyFont="1" applyFill="1" applyBorder="1" applyAlignment="1" applyProtection="1">
      <alignment horizontal="right" vertical="center"/>
    </xf>
    <xf numFmtId="0" fontId="0" fillId="0" borderId="0" xfId="0" applyFont="1" applyFill="1" applyBorder="1" applyProtection="1"/>
    <xf numFmtId="0" fontId="34" fillId="0" borderId="0" xfId="0" applyFont="1" applyFill="1" applyBorder="1" applyAlignment="1" applyProtection="1">
      <alignment horizontal="center"/>
    </xf>
    <xf numFmtId="0" fontId="46" fillId="0" borderId="0" xfId="0" applyFont="1"/>
    <xf numFmtId="0" fontId="15" fillId="12" borderId="64"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23" fillId="0" borderId="27" xfId="0" applyFont="1" applyBorder="1" applyAlignment="1">
      <alignment horizontal="center" vertical="center"/>
    </xf>
    <xf numFmtId="165" fontId="30" fillId="0" borderId="41" xfId="20" applyNumberFormat="1" applyFont="1" applyFill="1" applyBorder="1" applyAlignment="1" applyProtection="1">
      <alignment horizontal="justify" vertical="top"/>
    </xf>
    <xf numFmtId="165" fontId="30" fillId="0" borderId="0" xfId="20" applyNumberFormat="1" applyFont="1" applyFill="1" applyBorder="1" applyAlignment="1" applyProtection="1">
      <alignment horizontal="justify" vertical="top"/>
    </xf>
    <xf numFmtId="165" fontId="30" fillId="0" borderId="39" xfId="20" applyNumberFormat="1" applyFont="1" applyFill="1" applyBorder="1" applyAlignment="1" applyProtection="1">
      <alignment horizontal="justify" vertical="top"/>
    </xf>
    <xf numFmtId="0" fontId="13" fillId="0" borderId="9" xfId="0" applyFont="1" applyFill="1" applyBorder="1" applyAlignment="1" applyProtection="1">
      <alignment horizontal="left" vertical="center"/>
    </xf>
    <xf numFmtId="0" fontId="28" fillId="0" borderId="8" xfId="0" applyFont="1" applyFill="1" applyBorder="1" applyAlignment="1">
      <alignment horizontal="center" vertical="center"/>
    </xf>
    <xf numFmtId="0" fontId="15" fillId="0" borderId="41" xfId="0" applyFont="1" applyFill="1" applyBorder="1" applyAlignment="1" applyProtection="1">
      <alignment horizontal="left" vertical="center"/>
    </xf>
    <xf numFmtId="44" fontId="28" fillId="13" borderId="0" xfId="18" applyFont="1" applyFill="1"/>
    <xf numFmtId="44" fontId="28" fillId="13" borderId="38" xfId="18" applyFont="1" applyFill="1" applyBorder="1"/>
    <xf numFmtId="166" fontId="28" fillId="13" borderId="0" xfId="20" applyNumberFormat="1" applyFont="1" applyFill="1" applyAlignment="1">
      <alignment horizontal="center" vertical="center"/>
    </xf>
    <xf numFmtId="166" fontId="28" fillId="13" borderId="38" xfId="20" applyNumberFormat="1" applyFont="1" applyFill="1" applyBorder="1" applyAlignment="1">
      <alignment horizontal="center" vertical="center"/>
    </xf>
    <xf numFmtId="0" fontId="30" fillId="0" borderId="38" xfId="0" applyFont="1" applyFill="1" applyBorder="1" applyAlignment="1" applyProtection="1">
      <alignment vertical="top" wrapText="1"/>
    </xf>
    <xf numFmtId="0" fontId="28" fillId="0" borderId="8" xfId="20" applyNumberFormat="1" applyFont="1" applyFill="1" applyBorder="1" applyAlignment="1" applyProtection="1">
      <alignment horizontal="center" vertical="center" shrinkToFit="1"/>
    </xf>
    <xf numFmtId="0" fontId="15" fillId="0" borderId="0" xfId="0" applyFont="1" applyFill="1" applyBorder="1" applyAlignment="1" applyProtection="1">
      <alignment horizontal="left" vertical="center"/>
    </xf>
    <xf numFmtId="0" fontId="15" fillId="0" borderId="17" xfId="0" applyFont="1" applyFill="1" applyBorder="1" applyAlignment="1" applyProtection="1">
      <alignment horizontal="left" vertical="center"/>
    </xf>
    <xf numFmtId="0" fontId="0" fillId="0" borderId="10" xfId="0" applyFont="1" applyBorder="1" applyProtection="1"/>
    <xf numFmtId="0" fontId="21" fillId="0" borderId="10" xfId="0" applyFont="1" applyFill="1" applyBorder="1" applyAlignment="1" applyProtection="1">
      <alignment vertical="center"/>
    </xf>
    <xf numFmtId="165" fontId="18" fillId="0" borderId="10" xfId="20" applyNumberFormat="1" applyFont="1" applyFill="1" applyBorder="1" applyAlignment="1" applyProtection="1">
      <alignment horizontal="center" vertical="center"/>
    </xf>
    <xf numFmtId="0" fontId="28" fillId="0" borderId="10" xfId="0" applyFont="1" applyFill="1" applyBorder="1" applyAlignment="1" applyProtection="1">
      <alignment horizontal="left" vertical="center" wrapText="1"/>
    </xf>
    <xf numFmtId="0" fontId="28" fillId="0" borderId="10" xfId="0" applyFont="1" applyFill="1" applyBorder="1" applyAlignment="1" applyProtection="1">
      <alignment horizontal="right" vertical="center"/>
    </xf>
    <xf numFmtId="0" fontId="23" fillId="0" borderId="42" xfId="0" applyFont="1" applyFill="1" applyBorder="1" applyAlignment="1">
      <alignment horizontal="center" vertical="center"/>
    </xf>
    <xf numFmtId="0" fontId="30" fillId="0" borderId="0" xfId="0" applyFont="1" applyFill="1" applyBorder="1" applyAlignment="1" applyProtection="1">
      <alignment vertical="center"/>
    </xf>
    <xf numFmtId="0" fontId="15" fillId="0" borderId="45" xfId="0" applyFont="1" applyFill="1" applyBorder="1" applyAlignment="1" applyProtection="1">
      <alignment horizontal="center" vertical="center"/>
    </xf>
    <xf numFmtId="0" fontId="27" fillId="0" borderId="14" xfId="0" applyFont="1" applyFill="1" applyBorder="1" applyAlignment="1" applyProtection="1">
      <alignment vertical="center"/>
    </xf>
    <xf numFmtId="0" fontId="13" fillId="0" borderId="38" xfId="0" applyFont="1" applyFill="1" applyBorder="1" applyAlignment="1" applyProtection="1">
      <alignment horizontal="center" vertical="center"/>
    </xf>
    <xf numFmtId="0" fontId="13" fillId="0" borderId="51" xfId="0" applyFont="1" applyFill="1" applyBorder="1" applyAlignment="1" applyProtection="1">
      <alignment horizontal="right" vertical="center"/>
    </xf>
    <xf numFmtId="0" fontId="23" fillId="0" borderId="42" xfId="20" applyNumberFormat="1" applyFont="1" applyFill="1" applyBorder="1" applyAlignment="1" applyProtection="1">
      <alignment horizontal="center" vertical="center" shrinkToFit="1"/>
    </xf>
    <xf numFmtId="0" fontId="23" fillId="0" borderId="42" xfId="0" applyFont="1" applyFill="1" applyBorder="1" applyAlignment="1">
      <alignment horizontal="center" vertical="center"/>
    </xf>
    <xf numFmtId="0" fontId="23" fillId="0" borderId="27"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4" fillId="0" borderId="27" xfId="0" applyFont="1" applyBorder="1" applyAlignment="1">
      <alignment horizontal="center" vertical="center"/>
    </xf>
    <xf numFmtId="0" fontId="33" fillId="0" borderId="41" xfId="0" applyFont="1" applyBorder="1" applyAlignment="1">
      <alignment horizontal="center" vertical="center"/>
    </xf>
    <xf numFmtId="0" fontId="31" fillId="0" borderId="0" xfId="0" applyFont="1" applyBorder="1" applyAlignment="1">
      <alignment horizontal="center" vertical="center" wrapText="1"/>
    </xf>
    <xf numFmtId="0" fontId="23" fillId="0" borderId="0" xfId="0" applyFont="1" applyBorder="1" applyAlignment="1">
      <alignment horizontal="center" vertical="center"/>
    </xf>
    <xf numFmtId="0" fontId="28" fillId="0" borderId="0" xfId="0" applyFont="1" applyBorder="1" applyAlignment="1">
      <alignment horizontal="center" vertical="center"/>
    </xf>
    <xf numFmtId="0" fontId="34" fillId="0" borderId="27" xfId="0" applyFont="1" applyFill="1" applyBorder="1" applyAlignment="1" applyProtection="1">
      <alignment horizontal="center" vertical="center"/>
    </xf>
    <xf numFmtId="0" fontId="34" fillId="0" borderId="31" xfId="0" applyFont="1" applyFill="1" applyBorder="1" applyAlignment="1" applyProtection="1">
      <alignment vertical="center"/>
    </xf>
    <xf numFmtId="0" fontId="27" fillId="0" borderId="8" xfId="0" applyFont="1" applyFill="1" applyBorder="1" applyAlignment="1">
      <alignment horizontal="center"/>
    </xf>
    <xf numFmtId="0" fontId="27" fillId="0" borderId="8" xfId="0" applyFont="1" applyFill="1" applyBorder="1" applyAlignment="1">
      <alignment horizontal="left"/>
    </xf>
    <xf numFmtId="0" fontId="0" fillId="0" borderId="15" xfId="0" applyFont="1" applyFill="1" applyBorder="1" applyProtection="1"/>
    <xf numFmtId="0" fontId="13" fillId="0" borderId="0" xfId="0" applyFont="1" applyFill="1" applyBorder="1" applyAlignment="1" applyProtection="1">
      <alignment vertical="top" wrapText="1"/>
    </xf>
    <xf numFmtId="0" fontId="25" fillId="0" borderId="46" xfId="0" applyFont="1" applyFill="1" applyBorder="1" applyAlignment="1" applyProtection="1">
      <alignment horizontal="right"/>
    </xf>
    <xf numFmtId="0" fontId="56" fillId="0" borderId="41" xfId="0" applyFont="1" applyFill="1" applyBorder="1" applyAlignment="1" applyProtection="1">
      <alignment horizontal="left" vertical="center"/>
    </xf>
    <xf numFmtId="0" fontId="23" fillId="0" borderId="0" xfId="0" applyFont="1" applyFill="1" applyBorder="1" applyAlignment="1" applyProtection="1">
      <alignment horizontal="right" vertical="center"/>
    </xf>
    <xf numFmtId="0" fontId="0" fillId="0" borderId="41" xfId="0" applyFont="1" applyFill="1" applyBorder="1" applyProtection="1"/>
    <xf numFmtId="0" fontId="0" fillId="0" borderId="0" xfId="0" applyFill="1"/>
    <xf numFmtId="0" fontId="13" fillId="0" borderId="0" xfId="0" applyFont="1" applyFill="1" applyBorder="1" applyAlignment="1" applyProtection="1">
      <alignment vertical="center" wrapText="1"/>
    </xf>
    <xf numFmtId="0" fontId="16" fillId="0" borderId="0" xfId="20" applyNumberFormat="1"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0" fillId="0" borderId="0" xfId="0" applyFont="1" applyAlignment="1" applyProtection="1">
      <alignment vertical="center"/>
    </xf>
    <xf numFmtId="0" fontId="13" fillId="0" borderId="0" xfId="0" applyFont="1" applyFill="1" applyAlignment="1" applyProtection="1">
      <alignment vertical="center"/>
    </xf>
    <xf numFmtId="0" fontId="13" fillId="0" borderId="14" xfId="0" applyFont="1" applyBorder="1" applyProtection="1"/>
    <xf numFmtId="0" fontId="49" fillId="15" borderId="83" xfId="21" applyFont="1" applyFill="1" applyBorder="1" applyAlignment="1">
      <alignment horizontal="center" vertical="center"/>
    </xf>
    <xf numFmtId="0" fontId="0" fillId="0" borderId="19" xfId="0" applyFont="1" applyBorder="1" applyAlignment="1" applyProtection="1">
      <alignment vertical="center"/>
    </xf>
    <xf numFmtId="0" fontId="49" fillId="15" borderId="89" xfId="21" applyFont="1" applyFill="1" applyBorder="1" applyAlignment="1">
      <alignment horizontal="center" vertical="center"/>
    </xf>
    <xf numFmtId="0" fontId="0" fillId="0" borderId="0" xfId="0" applyFont="1" applyBorder="1" applyAlignment="1" applyProtection="1">
      <alignment horizontal="left"/>
    </xf>
    <xf numFmtId="0" fontId="0" fillId="0" borderId="39" xfId="0" applyFont="1" applyBorder="1" applyAlignment="1" applyProtection="1">
      <alignment vertical="center"/>
    </xf>
    <xf numFmtId="0" fontId="13" fillId="0" borderId="39" xfId="0" applyFont="1" applyBorder="1" applyAlignment="1" applyProtection="1">
      <alignment vertical="center"/>
    </xf>
    <xf numFmtId="0" fontId="13" fillId="0" borderId="0" xfId="0" applyFont="1" applyBorder="1" applyAlignment="1" applyProtection="1">
      <alignment horizontal="right" vertical="center"/>
    </xf>
    <xf numFmtId="0" fontId="18" fillId="0" borderId="0" xfId="0" applyFont="1" applyProtection="1"/>
    <xf numFmtId="0" fontId="13" fillId="0" borderId="45" xfId="0" applyFont="1" applyBorder="1" applyProtection="1"/>
    <xf numFmtId="0" fontId="13" fillId="0" borderId="20" xfId="0" applyFont="1" applyBorder="1" applyProtection="1"/>
    <xf numFmtId="0" fontId="13" fillId="0" borderId="21" xfId="0" applyFont="1" applyBorder="1" applyProtection="1"/>
    <xf numFmtId="0" fontId="13" fillId="0" borderId="18" xfId="0" applyFont="1" applyBorder="1" applyAlignment="1" applyProtection="1">
      <alignment horizontal="right" vertical="center"/>
    </xf>
    <xf numFmtId="0" fontId="13" fillId="0" borderId="31" xfId="0" applyFont="1" applyBorder="1" applyAlignment="1" applyProtection="1">
      <alignment horizontal="right" vertical="center"/>
    </xf>
    <xf numFmtId="0" fontId="13" fillId="0" borderId="30" xfId="0" applyFont="1" applyBorder="1" applyAlignment="1" applyProtection="1">
      <alignment vertical="center"/>
    </xf>
    <xf numFmtId="0" fontId="25" fillId="0" borderId="0" xfId="0" applyFont="1" applyFill="1" applyBorder="1" applyAlignment="1" applyProtection="1">
      <alignment horizontal="center"/>
    </xf>
    <xf numFmtId="0" fontId="15" fillId="0" borderId="0" xfId="0" applyFont="1" applyFill="1" applyBorder="1" applyAlignment="1" applyProtection="1">
      <alignment horizontal="left" vertical="center"/>
    </xf>
    <xf numFmtId="0" fontId="22" fillId="0" borderId="0" xfId="0" applyFont="1" applyFill="1" applyProtection="1"/>
    <xf numFmtId="0" fontId="23" fillId="13" borderId="0" xfId="0" applyFont="1" applyFill="1" applyBorder="1" applyAlignment="1" applyProtection="1">
      <alignment horizontal="center" vertical="center"/>
    </xf>
    <xf numFmtId="44" fontId="28" fillId="0" borderId="0" xfId="18" applyFont="1" applyFill="1" applyAlignment="1">
      <alignment horizontal="center"/>
    </xf>
    <xf numFmtId="0" fontId="34" fillId="0" borderId="27" xfId="0" applyFont="1" applyBorder="1" applyAlignment="1">
      <alignment horizontal="center" vertical="center" shrinkToFit="1"/>
    </xf>
    <xf numFmtId="0" fontId="15" fillId="0" borderId="41" xfId="0" applyFont="1" applyBorder="1" applyAlignment="1">
      <alignment horizontal="center" vertical="center" shrinkToFit="1"/>
    </xf>
    <xf numFmtId="0" fontId="49" fillId="15" borderId="2" xfId="21" applyFont="1" applyFill="1" applyBorder="1" applyAlignment="1">
      <alignment horizontal="center" vertical="center"/>
    </xf>
    <xf numFmtId="0" fontId="52" fillId="0" borderId="41" xfId="0" applyFont="1" applyFill="1" applyBorder="1" applyAlignment="1" applyProtection="1">
      <alignment horizontal="left"/>
    </xf>
    <xf numFmtId="0" fontId="15" fillId="0" borderId="41" xfId="0" applyFont="1" applyBorder="1" applyAlignment="1">
      <alignment horizontal="center"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61" fillId="0" borderId="0" xfId="0" applyFont="1" applyFill="1" applyBorder="1" applyAlignment="1" applyProtection="1">
      <alignment horizontal="left" vertical="center"/>
    </xf>
    <xf numFmtId="10" fontId="0" fillId="0" borderId="0" xfId="19" applyNumberFormat="1" applyFont="1" applyFill="1"/>
    <xf numFmtId="10" fontId="0" fillId="0" borderId="0" xfId="19" applyNumberFormat="1" applyFont="1"/>
    <xf numFmtId="0" fontId="63" fillId="0" borderId="0" xfId="0" applyFont="1" applyFill="1" applyBorder="1" applyAlignment="1" applyProtection="1">
      <alignment horizontal="left" vertical="center"/>
    </xf>
    <xf numFmtId="0" fontId="63" fillId="0" borderId="0"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0" fillId="0" borderId="0" xfId="0" applyFont="1" applyFill="1" applyProtection="1"/>
    <xf numFmtId="0" fontId="0" fillId="0" borderId="0" xfId="0" applyAlignment="1">
      <alignment horizontal="center"/>
    </xf>
    <xf numFmtId="0" fontId="0" fillId="0" borderId="45" xfId="0" applyFont="1" applyBorder="1" applyProtection="1"/>
    <xf numFmtId="0" fontId="0" fillId="0" borderId="20" xfId="0" applyFont="1" applyBorder="1" applyProtection="1"/>
    <xf numFmtId="0" fontId="0" fillId="0" borderId="14" xfId="0" applyFont="1" applyBorder="1" applyProtection="1"/>
    <xf numFmtId="0" fontId="0" fillId="0" borderId="38" xfId="0" applyFont="1" applyBorder="1" applyProtection="1"/>
    <xf numFmtId="0" fontId="0" fillId="0" borderId="0" xfId="0" applyBorder="1" applyAlignment="1">
      <alignment horizontal="center"/>
    </xf>
    <xf numFmtId="0" fontId="0" fillId="0" borderId="93" xfId="0" applyFont="1" applyBorder="1" applyProtection="1"/>
    <xf numFmtId="0" fontId="15" fillId="10" borderId="62" xfId="0" applyFont="1" applyFill="1" applyBorder="1" applyAlignment="1" applyProtection="1">
      <alignment horizontal="center" vertical="center"/>
    </xf>
    <xf numFmtId="0" fontId="15" fillId="10" borderId="43" xfId="0" applyFont="1" applyFill="1" applyBorder="1" applyAlignment="1" applyProtection="1">
      <alignment horizontal="center" vertical="center"/>
    </xf>
    <xf numFmtId="0" fontId="15" fillId="10" borderId="42" xfId="0" applyFont="1" applyFill="1" applyBorder="1" applyAlignment="1" applyProtection="1">
      <alignment horizontal="center" vertical="center"/>
    </xf>
    <xf numFmtId="0" fontId="13" fillId="0" borderId="0" xfId="0" applyFont="1" applyBorder="1" applyAlignment="1" applyProtection="1">
      <alignment horizontal="right"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13" fillId="0" borderId="47" xfId="0" applyFont="1" applyBorder="1" applyAlignment="1" applyProtection="1">
      <alignment vertical="center"/>
    </xf>
    <xf numFmtId="0" fontId="13" fillId="0" borderId="0" xfId="0" applyFont="1" applyBorder="1" applyAlignment="1" applyProtection="1">
      <alignment horizontal="left"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13" fillId="0" borderId="17" xfId="0" applyFont="1" applyBorder="1" applyAlignment="1" applyProtection="1">
      <alignment horizontal="right" vertical="center"/>
    </xf>
    <xf numFmtId="0" fontId="13" fillId="0" borderId="0" xfId="0" applyFont="1" applyFill="1" applyBorder="1" applyAlignment="1" applyProtection="1">
      <alignment vertical="center"/>
    </xf>
    <xf numFmtId="0" fontId="0" fillId="0" borderId="0" xfId="0" applyFont="1" applyFill="1" applyBorder="1" applyAlignment="1" applyProtection="1">
      <alignment vertical="center"/>
    </xf>
    <xf numFmtId="0" fontId="60" fillId="0" borderId="0" xfId="0" applyFont="1" applyBorder="1" applyAlignment="1" applyProtection="1">
      <alignment horizontal="left" vertical="center"/>
    </xf>
    <xf numFmtId="0" fontId="69" fillId="0" borderId="0" xfId="0" applyFont="1" applyBorder="1" applyAlignment="1" applyProtection="1">
      <alignment horizontal="left"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15" fillId="0" borderId="41"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43" fontId="28" fillId="0" borderId="8" xfId="0" applyNumberFormat="1" applyFont="1" applyFill="1" applyBorder="1" applyAlignment="1" applyProtection="1">
      <alignment horizontal="center" vertical="center" shrinkToFit="1"/>
    </xf>
    <xf numFmtId="0" fontId="16" fillId="0" borderId="39" xfId="20" applyNumberFormat="1" applyFont="1" applyFill="1" applyBorder="1" applyAlignment="1" applyProtection="1">
      <alignment horizontal="center" vertical="center"/>
    </xf>
    <xf numFmtId="0" fontId="31" fillId="0" borderId="0" xfId="0" applyFont="1" applyFill="1" applyBorder="1" applyAlignment="1" applyProtection="1">
      <alignment horizontal="left" vertical="top" wrapText="1"/>
    </xf>
    <xf numFmtId="0" fontId="31" fillId="0" borderId="39" xfId="0" applyFont="1" applyFill="1" applyBorder="1" applyAlignment="1" applyProtection="1">
      <alignment horizontal="left" vertical="top" wrapText="1"/>
    </xf>
    <xf numFmtId="0" fontId="15" fillId="0" borderId="0" xfId="0" applyFont="1" applyBorder="1" applyAlignment="1">
      <alignment horizontal="left" vertical="center" shrinkToFit="1"/>
    </xf>
    <xf numFmtId="0" fontId="25" fillId="0" borderId="0" xfId="0" applyFont="1" applyBorder="1" applyAlignment="1">
      <alignment horizontal="right" vertical="center"/>
    </xf>
    <xf numFmtId="0" fontId="28" fillId="0" borderId="99" xfId="0" applyFont="1" applyFill="1" applyBorder="1" applyAlignment="1" applyProtection="1">
      <alignment horizontal="center" vertical="center"/>
    </xf>
    <xf numFmtId="0" fontId="0" fillId="0" borderId="21" xfId="0" applyFont="1" applyBorder="1" applyProtection="1"/>
    <xf numFmtId="0" fontId="0" fillId="0" borderId="18" xfId="0" applyFont="1" applyBorder="1" applyProtection="1"/>
    <xf numFmtId="0" fontId="31" fillId="14" borderId="8" xfId="0" applyFont="1" applyFill="1" applyBorder="1" applyAlignment="1" applyProtection="1">
      <alignment horizontal="center" vertical="center"/>
      <protection locked="0"/>
    </xf>
    <xf numFmtId="0" fontId="31" fillId="14" borderId="6" xfId="0" applyFont="1" applyFill="1" applyBorder="1" applyAlignment="1" applyProtection="1">
      <alignment horizontal="center" vertical="center"/>
      <protection locked="0"/>
    </xf>
    <xf numFmtId="0" fontId="22" fillId="0" borderId="0" xfId="0" applyFont="1" applyFill="1"/>
    <xf numFmtId="0" fontId="13" fillId="0" borderId="0" xfId="0" applyFont="1" applyBorder="1" applyAlignment="1" applyProtection="1">
      <alignment horizontal="right" vertical="center"/>
    </xf>
    <xf numFmtId="0" fontId="13" fillId="0" borderId="41" xfId="0" applyFont="1" applyBorder="1" applyAlignment="1" applyProtection="1">
      <alignment vertical="center"/>
    </xf>
    <xf numFmtId="44" fontId="28" fillId="13" borderId="0" xfId="18" applyFont="1" applyFill="1" applyAlignment="1">
      <alignment horizontal="center"/>
    </xf>
    <xf numFmtId="44" fontId="28" fillId="13" borderId="38" xfId="18" applyFont="1" applyFill="1" applyBorder="1" applyAlignment="1">
      <alignment horizontal="center"/>
    </xf>
    <xf numFmtId="166" fontId="28" fillId="0" borderId="8" xfId="0" applyNumberFormat="1" applyFont="1" applyFill="1" applyBorder="1" applyAlignment="1" applyProtection="1">
      <alignment horizontal="center" vertical="center" shrinkToFit="1"/>
    </xf>
    <xf numFmtId="43" fontId="28" fillId="0" borderId="0" xfId="0" applyNumberFormat="1" applyFont="1" applyFill="1" applyBorder="1" applyAlignment="1" applyProtection="1">
      <alignment vertical="center" shrinkToFit="1"/>
    </xf>
    <xf numFmtId="0" fontId="13" fillId="0" borderId="41"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13" fillId="0" borderId="39" xfId="0" applyFont="1" applyFill="1" applyBorder="1" applyAlignment="1" applyProtection="1">
      <alignment horizontal="left" vertical="top" wrapText="1"/>
    </xf>
    <xf numFmtId="0" fontId="59" fillId="0" borderId="35" xfId="0" applyFont="1" applyBorder="1" applyAlignment="1" applyProtection="1">
      <alignment horizontal="center" vertical="center" wrapText="1"/>
    </xf>
    <xf numFmtId="0" fontId="59" fillId="0" borderId="15" xfId="0" applyFont="1" applyBorder="1" applyAlignment="1" applyProtection="1">
      <alignment horizontal="center" vertical="center" wrapText="1"/>
    </xf>
    <xf numFmtId="0" fontId="59" fillId="0" borderId="34" xfId="0" applyFont="1" applyBorder="1" applyAlignment="1" applyProtection="1">
      <alignment horizontal="center" vertical="center" wrapText="1"/>
    </xf>
    <xf numFmtId="0" fontId="59" fillId="0" borderId="29" xfId="0" applyFont="1" applyBorder="1" applyAlignment="1" applyProtection="1">
      <alignment horizontal="center" vertical="center" wrapText="1"/>
    </xf>
    <xf numFmtId="0" fontId="59" fillId="0" borderId="19" xfId="0" applyFont="1" applyBorder="1" applyAlignment="1" applyProtection="1">
      <alignment horizontal="center" vertical="center" wrapText="1"/>
    </xf>
    <xf numFmtId="0" fontId="59" fillId="0" borderId="16" xfId="0" applyFont="1" applyBorder="1" applyAlignment="1" applyProtection="1">
      <alignment horizontal="center" vertical="center" wrapText="1"/>
    </xf>
    <xf numFmtId="0" fontId="13" fillId="0" borderId="6" xfId="0" applyFont="1" applyBorder="1" applyAlignment="1" applyProtection="1">
      <alignment horizontal="left" vertical="center"/>
    </xf>
    <xf numFmtId="0" fontId="13" fillId="0" borderId="8" xfId="0" applyFont="1" applyBorder="1" applyAlignment="1" applyProtection="1">
      <alignment horizontal="left" vertical="center"/>
    </xf>
    <xf numFmtId="0" fontId="13" fillId="0" borderId="15" xfId="0" applyFont="1" applyBorder="1" applyAlignment="1" applyProtection="1">
      <alignment horizontal="left" vertical="center"/>
    </xf>
    <xf numFmtId="0" fontId="13" fillId="0" borderId="46" xfId="0" applyFont="1" applyBorder="1" applyAlignment="1" applyProtection="1">
      <alignment horizontal="left" vertical="center"/>
    </xf>
    <xf numFmtId="0" fontId="30" fillId="0" borderId="0" xfId="0" applyFont="1" applyFill="1" applyBorder="1" applyAlignment="1" applyProtection="1">
      <alignment horizontal="left" vertical="center"/>
    </xf>
    <xf numFmtId="0" fontId="30" fillId="0" borderId="47" xfId="0" applyFont="1" applyFill="1" applyBorder="1" applyAlignment="1" applyProtection="1">
      <alignment horizontal="left" vertical="center"/>
    </xf>
    <xf numFmtId="0" fontId="30" fillId="0" borderId="0" xfId="0" applyFont="1" applyBorder="1" applyAlignment="1" applyProtection="1">
      <alignment horizontal="left" vertical="center"/>
    </xf>
    <xf numFmtId="0" fontId="30" fillId="0" borderId="47" xfId="0" applyFont="1" applyBorder="1" applyAlignment="1" applyProtection="1">
      <alignment horizontal="left" vertical="center"/>
    </xf>
    <xf numFmtId="0" fontId="15" fillId="0" borderId="41" xfId="0" applyFont="1" applyBorder="1" applyAlignment="1" applyProtection="1">
      <alignment horizontal="left" vertical="top" wrapText="1"/>
    </xf>
    <xf numFmtId="0" fontId="15" fillId="0" borderId="0" xfId="0" applyFont="1" applyBorder="1" applyAlignment="1" applyProtection="1">
      <alignment horizontal="left" vertical="top" wrapText="1"/>
    </xf>
    <xf numFmtId="0" fontId="15" fillId="0" borderId="47" xfId="0" applyFont="1" applyBorder="1" applyAlignment="1" applyProtection="1">
      <alignment horizontal="left" vertical="top" wrapText="1"/>
    </xf>
    <xf numFmtId="0" fontId="15" fillId="0" borderId="30" xfId="0" applyFont="1" applyBorder="1" applyAlignment="1" applyProtection="1">
      <alignment horizontal="left" vertical="top" wrapText="1"/>
    </xf>
    <xf numFmtId="0" fontId="15" fillId="0" borderId="19" xfId="0" applyFont="1" applyBorder="1" applyAlignment="1" applyProtection="1">
      <alignment horizontal="left" vertical="top" wrapText="1"/>
    </xf>
    <xf numFmtId="0" fontId="15" fillId="0" borderId="25" xfId="0" applyFont="1" applyBorder="1" applyAlignment="1" applyProtection="1">
      <alignment horizontal="left" vertical="top" wrapText="1"/>
    </xf>
    <xf numFmtId="0" fontId="13" fillId="14" borderId="35" xfId="0" applyFont="1" applyFill="1" applyBorder="1" applyAlignment="1" applyProtection="1">
      <alignment horizontal="center" vertical="center"/>
    </xf>
    <xf numFmtId="0" fontId="13" fillId="14" borderId="34" xfId="0" applyFont="1" applyFill="1" applyBorder="1" applyAlignment="1" applyProtection="1">
      <alignment horizontal="center" vertical="center"/>
    </xf>
    <xf numFmtId="0" fontId="13" fillId="14" borderId="37" xfId="0" applyFont="1" applyFill="1" applyBorder="1" applyAlignment="1" applyProtection="1">
      <alignment horizontal="center" vertical="center"/>
    </xf>
    <xf numFmtId="0" fontId="13" fillId="14" borderId="39" xfId="0" applyFont="1" applyFill="1" applyBorder="1" applyAlignment="1" applyProtection="1">
      <alignment horizontal="center" vertical="center"/>
    </xf>
    <xf numFmtId="0" fontId="13" fillId="14" borderId="29" xfId="0" applyFont="1" applyFill="1" applyBorder="1" applyAlignment="1" applyProtection="1">
      <alignment horizontal="center" vertical="center"/>
    </xf>
    <xf numFmtId="0" fontId="13" fillId="14" borderId="16" xfId="0" applyFont="1" applyFill="1" applyBorder="1" applyAlignment="1" applyProtection="1">
      <alignment horizontal="center" vertical="center"/>
    </xf>
    <xf numFmtId="0" fontId="13" fillId="0" borderId="9" xfId="0" applyFont="1" applyFill="1" applyBorder="1" applyAlignment="1" applyProtection="1">
      <alignment horizontal="left" vertical="center" wrapText="1"/>
    </xf>
    <xf numFmtId="0" fontId="13" fillId="0" borderId="6" xfId="0" applyFont="1" applyFill="1" applyBorder="1" applyAlignment="1" applyProtection="1">
      <alignment horizontal="left" vertical="center" wrapText="1"/>
    </xf>
    <xf numFmtId="0" fontId="28" fillId="14" borderId="5" xfId="0" applyFont="1" applyFill="1" applyBorder="1" applyAlignment="1" applyProtection="1">
      <alignment horizontal="center" vertical="center"/>
    </xf>
    <xf numFmtId="0" fontId="28" fillId="14" borderId="7" xfId="0" applyFont="1" applyFill="1" applyBorder="1" applyAlignment="1" applyProtection="1">
      <alignment horizontal="center" vertical="center"/>
    </xf>
    <xf numFmtId="0" fontId="13" fillId="0" borderId="10" xfId="0" applyFont="1" applyBorder="1" applyAlignment="1" applyProtection="1">
      <alignment horizontal="left" vertical="center" wrapText="1"/>
    </xf>
    <xf numFmtId="0" fontId="13" fillId="0" borderId="10" xfId="0" applyFont="1" applyBorder="1" applyAlignment="1" applyProtection="1">
      <alignment horizontal="left" vertical="center"/>
    </xf>
    <xf numFmtId="0" fontId="13" fillId="0" borderId="51" xfId="0" applyFont="1" applyBorder="1" applyAlignment="1" applyProtection="1">
      <alignment horizontal="left" vertical="center"/>
    </xf>
    <xf numFmtId="0" fontId="28" fillId="14" borderId="13" xfId="0" applyFont="1" applyFill="1" applyBorder="1" applyAlignment="1" applyProtection="1">
      <alignment horizontal="center" vertical="center"/>
    </xf>
    <xf numFmtId="0" fontId="28" fillId="14" borderId="11" xfId="0" applyFont="1" applyFill="1" applyBorder="1" applyAlignment="1" applyProtection="1">
      <alignment horizontal="center" vertical="center"/>
    </xf>
    <xf numFmtId="0" fontId="13" fillId="0" borderId="9" xfId="0" applyFont="1" applyFill="1" applyBorder="1" applyAlignment="1" applyProtection="1">
      <alignment horizontal="left" vertical="center"/>
    </xf>
    <xf numFmtId="0" fontId="13" fillId="0" borderId="6" xfId="0" applyFont="1" applyFill="1" applyBorder="1" applyAlignment="1" applyProtection="1">
      <alignment horizontal="left" vertical="center"/>
    </xf>
    <xf numFmtId="0" fontId="13" fillId="0" borderId="8" xfId="0" applyFont="1" applyFill="1" applyBorder="1" applyAlignment="1" applyProtection="1">
      <alignment horizontal="left" vertical="center"/>
    </xf>
    <xf numFmtId="0" fontId="13" fillId="0" borderId="46" xfId="0" applyFont="1" applyFill="1" applyBorder="1" applyAlignment="1" applyProtection="1">
      <alignment horizontal="left" vertical="center"/>
    </xf>
    <xf numFmtId="0" fontId="13" fillId="0" borderId="36" xfId="0" applyFont="1" applyFill="1" applyBorder="1" applyAlignment="1" applyProtection="1">
      <alignment horizontal="left" vertical="center"/>
    </xf>
    <xf numFmtId="0" fontId="30" fillId="0" borderId="0" xfId="0" applyFont="1" applyFill="1" applyBorder="1" applyAlignment="1" applyProtection="1">
      <alignment horizontal="left" vertical="center" wrapText="1"/>
    </xf>
    <xf numFmtId="0" fontId="30" fillId="0" borderId="47" xfId="0" applyFont="1" applyFill="1" applyBorder="1" applyAlignment="1" applyProtection="1">
      <alignment horizontal="left" vertical="center" wrapText="1"/>
    </xf>
    <xf numFmtId="0" fontId="68" fillId="0" borderId="45" xfId="0" applyFont="1" applyBorder="1" applyAlignment="1" applyProtection="1">
      <alignment horizontal="center" vertical="center" wrapText="1"/>
    </xf>
    <xf numFmtId="0" fontId="68" fillId="0" borderId="20" xfId="0" applyFont="1" applyBorder="1" applyAlignment="1" applyProtection="1">
      <alignment horizontal="center" vertical="center" wrapText="1"/>
    </xf>
    <xf numFmtId="0" fontId="68" fillId="0" borderId="21" xfId="0" applyFont="1" applyBorder="1" applyAlignment="1" applyProtection="1">
      <alignment horizontal="center" vertical="center" wrapText="1"/>
    </xf>
    <xf numFmtId="0" fontId="68" fillId="0" borderId="41" xfId="0" applyFont="1" applyBorder="1" applyAlignment="1" applyProtection="1">
      <alignment horizontal="center" vertical="center" wrapText="1"/>
    </xf>
    <xf numFmtId="0" fontId="68" fillId="0" borderId="0" xfId="0" applyFont="1" applyBorder="1" applyAlignment="1" applyProtection="1">
      <alignment horizontal="center" vertical="center" wrapText="1"/>
    </xf>
    <xf numFmtId="0" fontId="68" fillId="0" borderId="39" xfId="0" applyFont="1" applyBorder="1" applyAlignment="1" applyProtection="1">
      <alignment horizontal="center" vertical="center" wrapText="1"/>
    </xf>
    <xf numFmtId="0" fontId="65" fillId="0" borderId="31" xfId="0" applyFont="1" applyBorder="1" applyAlignment="1" applyProtection="1">
      <alignment horizontal="center" vertical="center"/>
    </xf>
    <xf numFmtId="0" fontId="65" fillId="0" borderId="15" xfId="0" applyFont="1" applyBorder="1" applyAlignment="1" applyProtection="1">
      <alignment horizontal="center" vertical="center"/>
    </xf>
    <xf numFmtId="0" fontId="65" fillId="0" borderId="46" xfId="0" applyFont="1" applyBorder="1" applyAlignment="1" applyProtection="1">
      <alignment horizontal="center" vertical="center"/>
    </xf>
    <xf numFmtId="0" fontId="65" fillId="0" borderId="41" xfId="0" applyFont="1" applyBorder="1" applyAlignment="1" applyProtection="1">
      <alignment horizontal="center" vertical="center"/>
    </xf>
    <xf numFmtId="0" fontId="65" fillId="0" borderId="0" xfId="0" applyFont="1" applyBorder="1" applyAlignment="1" applyProtection="1">
      <alignment horizontal="center" vertical="center"/>
    </xf>
    <xf numFmtId="0" fontId="65" fillId="0" borderId="47" xfId="0" applyFont="1" applyBorder="1" applyAlignment="1" applyProtection="1">
      <alignment horizontal="center" vertical="center"/>
    </xf>
    <xf numFmtId="0" fontId="65" fillId="0" borderId="14" xfId="0" applyFont="1" applyBorder="1" applyAlignment="1" applyProtection="1">
      <alignment horizontal="center" vertical="center"/>
    </xf>
    <xf numFmtId="0" fontId="65" fillId="0" borderId="38" xfId="0" applyFont="1" applyBorder="1" applyAlignment="1" applyProtection="1">
      <alignment horizontal="center" vertical="center"/>
    </xf>
    <xf numFmtId="0" fontId="65" fillId="0" borderId="49" xfId="0" applyFont="1" applyBorder="1" applyAlignment="1" applyProtection="1">
      <alignment horizontal="center" vertical="center"/>
    </xf>
    <xf numFmtId="0" fontId="66" fillId="0" borderId="35" xfId="0" applyFont="1" applyBorder="1" applyAlignment="1" applyProtection="1">
      <alignment horizontal="center" vertical="center" wrapText="1"/>
    </xf>
    <xf numFmtId="0" fontId="66" fillId="0" borderId="15" xfId="0" applyFont="1" applyBorder="1" applyAlignment="1" applyProtection="1">
      <alignment horizontal="center" vertical="center" wrapText="1"/>
    </xf>
    <xf numFmtId="0" fontId="66" fillId="0" borderId="34" xfId="0" applyFont="1" applyBorder="1" applyAlignment="1" applyProtection="1">
      <alignment horizontal="center" vertical="center" wrapText="1"/>
    </xf>
    <xf numFmtId="0" fontId="66" fillId="0" borderId="37" xfId="0" applyFont="1" applyBorder="1" applyAlignment="1" applyProtection="1">
      <alignment horizontal="center" vertical="center" wrapText="1"/>
    </xf>
    <xf numFmtId="0" fontId="66" fillId="0" borderId="0" xfId="0" applyFont="1" applyBorder="1" applyAlignment="1" applyProtection="1">
      <alignment horizontal="center" vertical="center" wrapText="1"/>
    </xf>
    <xf numFmtId="0" fontId="66" fillId="0" borderId="39" xfId="0" applyFont="1" applyBorder="1" applyAlignment="1" applyProtection="1">
      <alignment horizontal="center" vertical="center" wrapText="1"/>
    </xf>
    <xf numFmtId="0" fontId="66" fillId="0" borderId="56" xfId="0" applyFont="1" applyBorder="1" applyAlignment="1" applyProtection="1">
      <alignment horizontal="center" vertical="center" wrapText="1"/>
    </xf>
    <xf numFmtId="0" fontId="66" fillId="0" borderId="38" xfId="0" applyFont="1" applyBorder="1" applyAlignment="1" applyProtection="1">
      <alignment horizontal="center" vertical="center" wrapText="1"/>
    </xf>
    <xf numFmtId="0" fontId="66" fillId="0" borderId="40" xfId="0" applyFont="1" applyBorder="1" applyAlignment="1" applyProtection="1">
      <alignment horizontal="center" vertical="center" wrapText="1"/>
    </xf>
    <xf numFmtId="0" fontId="28" fillId="0" borderId="0" xfId="0" applyFont="1" applyFill="1" applyBorder="1" applyAlignment="1" applyProtection="1">
      <alignment horizontal="left" vertical="center" wrapText="1"/>
    </xf>
    <xf numFmtId="0" fontId="28" fillId="0" borderId="47" xfId="0" applyFont="1" applyFill="1" applyBorder="1" applyAlignment="1" applyProtection="1">
      <alignment horizontal="left" vertical="center" wrapText="1"/>
    </xf>
    <xf numFmtId="0" fontId="13" fillId="0" borderId="9"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9" xfId="0" applyFont="1" applyFill="1" applyBorder="1" applyAlignment="1" applyProtection="1">
      <alignment horizontal="left" vertical="center"/>
    </xf>
    <xf numFmtId="0" fontId="30" fillId="0" borderId="25" xfId="0" applyFont="1" applyFill="1" applyBorder="1" applyAlignment="1" applyProtection="1">
      <alignment horizontal="left" vertical="center"/>
    </xf>
    <xf numFmtId="0" fontId="13" fillId="0" borderId="15" xfId="0" applyFont="1" applyFill="1" applyBorder="1" applyAlignment="1" applyProtection="1">
      <alignment horizontal="left" vertical="center"/>
    </xf>
    <xf numFmtId="0" fontId="48" fillId="0" borderId="86" xfId="21" applyFont="1" applyBorder="1" applyAlignment="1">
      <alignment horizontal="left" vertical="center"/>
    </xf>
    <xf numFmtId="0" fontId="48" fillId="0" borderId="87" xfId="21" applyFont="1" applyBorder="1" applyAlignment="1">
      <alignment horizontal="left" vertical="center"/>
    </xf>
    <xf numFmtId="0" fontId="48" fillId="0" borderId="88" xfId="21" applyFont="1" applyBorder="1" applyAlignment="1">
      <alignment horizontal="left" vertical="center"/>
    </xf>
    <xf numFmtId="0" fontId="13" fillId="0" borderId="0" xfId="0" applyFont="1" applyFill="1" applyBorder="1" applyAlignment="1" applyProtection="1">
      <alignment horizontal="center" vertical="center"/>
    </xf>
    <xf numFmtId="0" fontId="16" fillId="14" borderId="5" xfId="0" applyFont="1" applyFill="1" applyBorder="1" applyAlignment="1" applyProtection="1">
      <alignment horizontal="left" vertical="center"/>
      <protection locked="0"/>
    </xf>
    <xf numFmtId="0" fontId="16" fillId="14" borderId="9" xfId="0" applyFont="1" applyFill="1" applyBorder="1" applyAlignment="1" applyProtection="1">
      <alignment horizontal="left" vertical="center"/>
      <protection locked="0"/>
    </xf>
    <xf numFmtId="0" fontId="16" fillId="14" borderId="7" xfId="0" applyFont="1" applyFill="1" applyBorder="1" applyAlignment="1" applyProtection="1">
      <alignment horizontal="left" vertical="center"/>
      <protection locked="0"/>
    </xf>
    <xf numFmtId="167" fontId="16" fillId="14" borderId="5" xfId="20" applyNumberFormat="1" applyFont="1" applyFill="1" applyBorder="1" applyAlignment="1" applyProtection="1">
      <alignment horizontal="center" vertical="center"/>
      <protection locked="0"/>
    </xf>
    <xf numFmtId="167" fontId="16" fillId="14" borderId="9" xfId="20" applyNumberFormat="1" applyFont="1" applyFill="1" applyBorder="1" applyAlignment="1" applyProtection="1">
      <alignment horizontal="center" vertical="center"/>
      <protection locked="0"/>
    </xf>
    <xf numFmtId="167" fontId="16" fillId="14" borderId="6" xfId="2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xf>
    <xf numFmtId="0" fontId="13" fillId="0" borderId="47" xfId="0" applyFont="1" applyFill="1" applyBorder="1" applyAlignment="1" applyProtection="1">
      <alignment horizontal="left" vertical="center"/>
    </xf>
    <xf numFmtId="0" fontId="16" fillId="14" borderId="41" xfId="0" applyFont="1" applyFill="1" applyBorder="1" applyAlignment="1" applyProtection="1">
      <alignment horizontal="left" vertical="top"/>
      <protection locked="0"/>
    </xf>
    <xf numFmtId="0" fontId="16" fillId="14" borderId="0" xfId="0" applyFont="1" applyFill="1" applyBorder="1" applyAlignment="1" applyProtection="1">
      <alignment horizontal="left" vertical="top"/>
      <protection locked="0"/>
    </xf>
    <xf numFmtId="0" fontId="16" fillId="14" borderId="39" xfId="0" applyFont="1" applyFill="1" applyBorder="1" applyAlignment="1" applyProtection="1">
      <alignment horizontal="left" vertical="top"/>
      <protection locked="0"/>
    </xf>
    <xf numFmtId="0" fontId="16" fillId="14" borderId="14" xfId="0" applyFont="1" applyFill="1" applyBorder="1" applyAlignment="1" applyProtection="1">
      <alignment horizontal="left" vertical="top"/>
      <protection locked="0"/>
    </xf>
    <xf numFmtId="0" fontId="16" fillId="14" borderId="38" xfId="0" applyFont="1" applyFill="1" applyBorder="1" applyAlignment="1" applyProtection="1">
      <alignment horizontal="left" vertical="top"/>
      <protection locked="0"/>
    </xf>
    <xf numFmtId="0" fontId="16" fillId="14" borderId="40" xfId="0" applyFont="1" applyFill="1" applyBorder="1" applyAlignment="1" applyProtection="1">
      <alignment horizontal="left" vertical="top"/>
      <protection locked="0"/>
    </xf>
    <xf numFmtId="0" fontId="13" fillId="0" borderId="41" xfId="0"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0" fontId="13" fillId="0" borderId="31" xfId="0" applyFont="1" applyFill="1" applyBorder="1" applyAlignment="1" applyProtection="1">
      <alignment horizontal="left" vertical="center"/>
    </xf>
    <xf numFmtId="0" fontId="13" fillId="0" borderId="34" xfId="0" applyFont="1" applyFill="1" applyBorder="1" applyAlignment="1" applyProtection="1">
      <alignment horizontal="left" vertical="center"/>
    </xf>
    <xf numFmtId="0" fontId="13" fillId="0" borderId="0" xfId="0" applyFont="1" applyAlignment="1">
      <alignment horizontal="right" vertical="center"/>
    </xf>
    <xf numFmtId="0" fontId="16" fillId="14" borderId="5" xfId="0" applyFont="1" applyFill="1" applyBorder="1" applyAlignment="1" applyProtection="1">
      <alignment horizontal="center" vertical="center"/>
      <protection locked="0"/>
    </xf>
    <xf numFmtId="0" fontId="16" fillId="14" borderId="9" xfId="0" applyFont="1" applyFill="1" applyBorder="1" applyAlignment="1" applyProtection="1">
      <alignment horizontal="center" vertical="center"/>
      <protection locked="0"/>
    </xf>
    <xf numFmtId="0" fontId="16" fillId="14" borderId="6" xfId="0" applyFont="1" applyFill="1" applyBorder="1" applyAlignment="1" applyProtection="1">
      <alignment horizontal="center" vertical="center"/>
      <protection locked="0"/>
    </xf>
    <xf numFmtId="10" fontId="15" fillId="0" borderId="29" xfId="19" applyNumberFormat="1" applyFont="1" applyFill="1" applyBorder="1" applyAlignment="1" applyProtection="1">
      <alignment horizontal="center" vertical="center"/>
    </xf>
    <xf numFmtId="10" fontId="15" fillId="0" borderId="19" xfId="19" applyNumberFormat="1" applyFont="1" applyFill="1" applyBorder="1" applyAlignment="1" applyProtection="1">
      <alignment horizontal="center" vertical="center"/>
    </xf>
    <xf numFmtId="10" fontId="15" fillId="0" borderId="16" xfId="19" applyNumberFormat="1"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25" fillId="0" borderId="37" xfId="0" applyFont="1" applyFill="1" applyBorder="1" applyAlignment="1" applyProtection="1">
      <alignment horizontal="center"/>
    </xf>
    <xf numFmtId="0" fontId="25" fillId="0" borderId="0" xfId="0" applyFont="1" applyFill="1" applyBorder="1" applyAlignment="1" applyProtection="1">
      <alignment horizontal="center"/>
    </xf>
    <xf numFmtId="0" fontId="25" fillId="0" borderId="39" xfId="0" applyFont="1" applyFill="1" applyBorder="1" applyAlignment="1" applyProtection="1">
      <alignment horizontal="center"/>
    </xf>
    <xf numFmtId="0" fontId="14" fillId="11" borderId="45" xfId="0" applyFont="1" applyFill="1" applyBorder="1" applyAlignment="1" applyProtection="1">
      <alignment horizontal="center" vertical="center"/>
    </xf>
    <xf numFmtId="0" fontId="14" fillId="11" borderId="20" xfId="0" applyFont="1" applyFill="1" applyBorder="1" applyAlignment="1" applyProtection="1">
      <alignment horizontal="center" vertical="center"/>
    </xf>
    <xf numFmtId="0" fontId="14" fillId="11" borderId="21" xfId="0" applyFont="1" applyFill="1" applyBorder="1" applyAlignment="1" applyProtection="1">
      <alignment horizontal="center" vertical="center"/>
    </xf>
    <xf numFmtId="0" fontId="20" fillId="11" borderId="45" xfId="0" applyFont="1" applyFill="1" applyBorder="1" applyAlignment="1" applyProtection="1">
      <alignment horizontal="center" vertical="center"/>
    </xf>
    <xf numFmtId="0" fontId="20" fillId="11" borderId="21" xfId="0" applyFont="1" applyFill="1" applyBorder="1" applyAlignment="1" applyProtection="1">
      <alignment horizontal="center" vertical="center"/>
    </xf>
    <xf numFmtId="0" fontId="31" fillId="14" borderId="41" xfId="0" applyFont="1" applyFill="1" applyBorder="1" applyAlignment="1" applyProtection="1">
      <alignment horizontal="left" vertical="top" wrapText="1"/>
      <protection locked="0"/>
    </xf>
    <xf numFmtId="0" fontId="31" fillId="14" borderId="0" xfId="0" applyFont="1" applyFill="1" applyBorder="1" applyAlignment="1" applyProtection="1">
      <alignment horizontal="left" vertical="top" wrapText="1"/>
      <protection locked="0"/>
    </xf>
    <xf numFmtId="0" fontId="31" fillId="14" borderId="39" xfId="0" applyFont="1" applyFill="1" applyBorder="1" applyAlignment="1" applyProtection="1">
      <alignment horizontal="left" vertical="top" wrapText="1"/>
      <protection locked="0"/>
    </xf>
    <xf numFmtId="0" fontId="13" fillId="0" borderId="18" xfId="0" applyFont="1" applyFill="1" applyBorder="1" applyAlignment="1" applyProtection="1">
      <alignment horizontal="left" vertical="center"/>
    </xf>
    <xf numFmtId="0" fontId="13" fillId="0" borderId="0" xfId="0" applyFont="1" applyBorder="1" applyAlignment="1" applyProtection="1">
      <alignment horizontal="left" vertical="center"/>
    </xf>
    <xf numFmtId="0" fontId="13" fillId="0" borderId="39" xfId="0" applyFont="1" applyBorder="1" applyAlignment="1" applyProtection="1">
      <alignment horizontal="left" vertical="center"/>
    </xf>
    <xf numFmtId="0" fontId="31" fillId="14" borderId="30" xfId="0" applyFont="1" applyFill="1" applyBorder="1" applyAlignment="1" applyProtection="1">
      <alignment horizontal="left" vertical="top" wrapText="1"/>
      <protection locked="0"/>
    </xf>
    <xf numFmtId="0" fontId="31" fillId="14" borderId="19" xfId="0" applyFont="1" applyFill="1" applyBorder="1" applyAlignment="1" applyProtection="1">
      <alignment horizontal="left" vertical="top" wrapText="1"/>
      <protection locked="0"/>
    </xf>
    <xf numFmtId="0" fontId="31" fillId="14" borderId="16" xfId="0" applyFont="1" applyFill="1" applyBorder="1" applyAlignment="1" applyProtection="1">
      <alignment horizontal="left" vertical="top" wrapText="1"/>
      <protection locked="0"/>
    </xf>
    <xf numFmtId="10" fontId="16" fillId="14" borderId="9" xfId="19" applyNumberFormat="1" applyFont="1" applyFill="1" applyBorder="1" applyAlignment="1" applyProtection="1">
      <alignment horizontal="center" vertical="center"/>
      <protection locked="0"/>
    </xf>
    <xf numFmtId="10" fontId="16" fillId="14" borderId="7" xfId="19" applyNumberFormat="1" applyFont="1" applyFill="1" applyBorder="1" applyAlignment="1" applyProtection="1">
      <alignment horizontal="center" vertical="center"/>
      <protection locked="0"/>
    </xf>
    <xf numFmtId="0" fontId="13" fillId="0" borderId="15" xfId="0" applyFont="1" applyFill="1" applyBorder="1" applyAlignment="1" applyProtection="1">
      <alignment horizontal="right" vertical="center"/>
    </xf>
    <xf numFmtId="0" fontId="58" fillId="0" borderId="78" xfId="21" applyFont="1" applyBorder="1" applyAlignment="1">
      <alignment horizontal="center" vertical="center"/>
    </xf>
    <xf numFmtId="0" fontId="58" fillId="0" borderId="68" xfId="21" applyFont="1" applyBorder="1" applyAlignment="1">
      <alignment horizontal="center" vertical="center"/>
    </xf>
    <xf numFmtId="0" fontId="29" fillId="0" borderId="68" xfId="0" applyFont="1" applyBorder="1" applyAlignment="1" applyProtection="1">
      <alignment horizontal="center" vertical="center"/>
    </xf>
    <xf numFmtId="0" fontId="29" fillId="0" borderId="79" xfId="0" applyFont="1" applyBorder="1" applyAlignment="1" applyProtection="1">
      <alignment horizontal="center" vertical="center"/>
    </xf>
    <xf numFmtId="0" fontId="48" fillId="0" borderId="90" xfId="21" applyFont="1" applyBorder="1" applyAlignment="1">
      <alignment horizontal="left" vertical="center"/>
    </xf>
    <xf numFmtId="0" fontId="48" fillId="0" borderId="91" xfId="21" applyFont="1" applyBorder="1" applyAlignment="1">
      <alignment horizontal="left" vertical="center"/>
    </xf>
    <xf numFmtId="0" fontId="48" fillId="0" borderId="92" xfId="21" applyFont="1" applyBorder="1" applyAlignment="1">
      <alignment horizontal="left" vertical="center"/>
    </xf>
    <xf numFmtId="166" fontId="16" fillId="14" borderId="73" xfId="20" applyNumberFormat="1" applyFont="1" applyFill="1" applyBorder="1" applyAlignment="1" applyProtection="1">
      <alignment horizontal="center" vertical="center"/>
      <protection locked="0"/>
    </xf>
    <xf numFmtId="166" fontId="16" fillId="14" borderId="69" xfId="20" applyNumberFormat="1" applyFont="1" applyFill="1" applyBorder="1" applyAlignment="1" applyProtection="1">
      <alignment horizontal="center" vertical="center"/>
      <protection locked="0"/>
    </xf>
    <xf numFmtId="0" fontId="31" fillId="14" borderId="80" xfId="0" applyFont="1" applyFill="1" applyBorder="1" applyAlignment="1" applyProtection="1">
      <alignment horizontal="left" vertical="center" shrinkToFit="1"/>
      <protection locked="0"/>
    </xf>
    <xf numFmtId="0" fontId="31" fillId="14" borderId="72" xfId="0" applyFont="1" applyFill="1" applyBorder="1" applyAlignment="1" applyProtection="1">
      <alignment horizontal="left" vertical="center" shrinkToFit="1"/>
      <protection locked="0"/>
    </xf>
    <xf numFmtId="0" fontId="31" fillId="14" borderId="69" xfId="0" applyFont="1" applyFill="1" applyBorder="1" applyAlignment="1" applyProtection="1">
      <alignment horizontal="left" vertical="center" shrinkToFit="1"/>
      <protection locked="0"/>
    </xf>
    <xf numFmtId="0" fontId="31" fillId="14" borderId="73" xfId="0" applyFont="1" applyFill="1" applyBorder="1" applyAlignment="1" applyProtection="1">
      <alignment horizontal="left" vertical="center"/>
      <protection locked="0"/>
    </xf>
    <xf numFmtId="0" fontId="31" fillId="14" borderId="72" xfId="0" applyFont="1" applyFill="1" applyBorder="1" applyAlignment="1" applyProtection="1">
      <alignment horizontal="left" vertical="center"/>
      <protection locked="0"/>
    </xf>
    <xf numFmtId="0" fontId="31" fillId="14" borderId="81" xfId="0" applyFont="1" applyFill="1" applyBorder="1" applyAlignment="1" applyProtection="1">
      <alignment horizontal="left" vertical="center"/>
      <protection locked="0"/>
    </xf>
    <xf numFmtId="0" fontId="31" fillId="14" borderId="82" xfId="0" applyFont="1" applyFill="1" applyBorder="1" applyAlignment="1" applyProtection="1">
      <alignment horizontal="left" vertical="center" shrinkToFit="1"/>
      <protection locked="0"/>
    </xf>
    <xf numFmtId="0" fontId="48" fillId="0" borderId="71" xfId="21" applyFont="1" applyBorder="1" applyAlignment="1">
      <alignment horizontal="left" vertical="center"/>
    </xf>
    <xf numFmtId="0" fontId="48" fillId="0" borderId="70" xfId="21" applyFont="1" applyBorder="1" applyAlignment="1">
      <alignment horizontal="left" vertical="center"/>
    </xf>
    <xf numFmtId="0" fontId="48" fillId="0" borderId="77" xfId="21" applyFont="1" applyBorder="1" applyAlignment="1">
      <alignment horizontal="left" vertical="center"/>
    </xf>
    <xf numFmtId="0" fontId="58" fillId="0" borderId="84" xfId="21" applyFont="1" applyBorder="1" applyAlignment="1">
      <alignment horizontal="center" vertical="center"/>
    </xf>
    <xf numFmtId="0" fontId="58" fillId="0" borderId="74" xfId="21" applyFont="1" applyBorder="1" applyAlignment="1">
      <alignment horizontal="center" vertical="center"/>
    </xf>
    <xf numFmtId="0" fontId="58" fillId="0" borderId="71" xfId="21" applyFont="1" applyBorder="1" applyAlignment="1">
      <alignment horizontal="center" vertical="center"/>
    </xf>
    <xf numFmtId="0" fontId="29" fillId="0" borderId="73" xfId="0" applyFont="1" applyBorder="1" applyAlignment="1" applyProtection="1">
      <alignment horizontal="center" vertical="center"/>
    </xf>
    <xf numFmtId="0" fontId="29" fillId="0" borderId="72" xfId="0" applyFont="1" applyBorder="1" applyAlignment="1" applyProtection="1">
      <alignment horizontal="center" vertical="center"/>
    </xf>
    <xf numFmtId="0" fontId="29" fillId="0" borderId="81" xfId="0" applyFont="1" applyBorder="1" applyAlignment="1" applyProtection="1">
      <alignment horizontal="center" vertical="center"/>
    </xf>
    <xf numFmtId="0" fontId="31" fillId="14" borderId="80" xfId="0" applyFont="1" applyFill="1" applyBorder="1" applyAlignment="1" applyProtection="1">
      <alignment horizontal="left" vertical="center"/>
      <protection locked="0"/>
    </xf>
    <xf numFmtId="0" fontId="31" fillId="14" borderId="69" xfId="0" applyFont="1" applyFill="1" applyBorder="1" applyAlignment="1" applyProtection="1">
      <alignment horizontal="left" vertical="center"/>
      <protection locked="0"/>
    </xf>
    <xf numFmtId="0" fontId="31" fillId="14" borderId="73" xfId="0" applyFont="1" applyFill="1" applyBorder="1" applyAlignment="1" applyProtection="1">
      <alignment horizontal="center" vertical="center"/>
      <protection locked="0"/>
    </xf>
    <xf numFmtId="0" fontId="31" fillId="14" borderId="72" xfId="0" applyFont="1" applyFill="1" applyBorder="1" applyAlignment="1" applyProtection="1">
      <alignment horizontal="center" vertical="center"/>
      <protection locked="0"/>
    </xf>
    <xf numFmtId="0" fontId="31" fillId="14" borderId="81" xfId="0" applyFont="1" applyFill="1" applyBorder="1" applyAlignment="1" applyProtection="1">
      <alignment horizontal="center" vertical="center"/>
      <protection locked="0"/>
    </xf>
    <xf numFmtId="0" fontId="31" fillId="14" borderId="82" xfId="0" applyFont="1" applyFill="1" applyBorder="1" applyAlignment="1" applyProtection="1">
      <alignment horizontal="left" vertical="center"/>
      <protection locked="0"/>
    </xf>
    <xf numFmtId="0" fontId="31" fillId="14" borderId="94" xfId="0" applyFont="1" applyFill="1" applyBorder="1" applyAlignment="1" applyProtection="1">
      <alignment horizontal="left" vertical="center"/>
      <protection locked="0"/>
    </xf>
    <xf numFmtId="0" fontId="31" fillId="14" borderId="95" xfId="0" applyFont="1" applyFill="1" applyBorder="1" applyAlignment="1" applyProtection="1">
      <alignment horizontal="left" vertical="center"/>
      <protection locked="0"/>
    </xf>
    <xf numFmtId="166" fontId="16" fillId="14" borderId="96" xfId="20" applyNumberFormat="1" applyFont="1" applyFill="1" applyBorder="1" applyAlignment="1" applyProtection="1">
      <alignment horizontal="center" vertical="center"/>
      <protection locked="0"/>
    </xf>
    <xf numFmtId="166" fontId="16" fillId="14" borderId="95" xfId="20" applyNumberFormat="1" applyFont="1" applyFill="1" applyBorder="1" applyAlignment="1" applyProtection="1">
      <alignment horizontal="center" vertical="center"/>
      <protection locked="0"/>
    </xf>
    <xf numFmtId="0" fontId="31" fillId="14" borderId="96" xfId="0" applyFont="1" applyFill="1" applyBorder="1" applyAlignment="1" applyProtection="1">
      <alignment horizontal="center" vertical="center"/>
      <protection locked="0"/>
    </xf>
    <xf numFmtId="0" fontId="31" fillId="14" borderId="94" xfId="0" applyFont="1" applyFill="1" applyBorder="1" applyAlignment="1" applyProtection="1">
      <alignment horizontal="center" vertical="center"/>
      <protection locked="0"/>
    </xf>
    <xf numFmtId="0" fontId="31" fillId="14" borderId="97" xfId="0" applyFont="1" applyFill="1" applyBorder="1" applyAlignment="1" applyProtection="1">
      <alignment horizontal="center" vertical="center"/>
      <protection locked="0"/>
    </xf>
    <xf numFmtId="0" fontId="48" fillId="0" borderId="98" xfId="21" applyFont="1" applyBorder="1" applyAlignment="1">
      <alignment horizontal="left" vertical="center"/>
    </xf>
    <xf numFmtId="0" fontId="48" fillId="0" borderId="68" xfId="21" applyFont="1" applyBorder="1" applyAlignment="1">
      <alignment horizontal="left" vertical="center"/>
    </xf>
    <xf numFmtId="0" fontId="48" fillId="0" borderId="79" xfId="21" applyFont="1" applyBorder="1" applyAlignment="1">
      <alignment horizontal="left" vertical="center"/>
    </xf>
    <xf numFmtId="0" fontId="13" fillId="0" borderId="31" xfId="0" applyFont="1" applyBorder="1" applyAlignment="1" applyProtection="1">
      <alignment horizontal="left" vertical="center"/>
    </xf>
    <xf numFmtId="0" fontId="13" fillId="0" borderId="34" xfId="0" applyFont="1" applyBorder="1" applyAlignment="1" applyProtection="1">
      <alignment horizontal="left" vertical="center"/>
    </xf>
    <xf numFmtId="0" fontId="15" fillId="10" borderId="64" xfId="0" applyFont="1" applyFill="1" applyBorder="1" applyAlignment="1" applyProtection="1">
      <alignment horizontal="center" vertical="center" wrapText="1"/>
    </xf>
    <xf numFmtId="0" fontId="15" fillId="10" borderId="66" xfId="0" applyFont="1" applyFill="1" applyBorder="1" applyAlignment="1" applyProtection="1">
      <alignment horizontal="center" vertical="center" wrapText="1"/>
    </xf>
    <xf numFmtId="0" fontId="15" fillId="10" borderId="67"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9" xfId="0" applyFont="1" applyFill="1" applyBorder="1" applyAlignment="1" applyProtection="1">
      <alignment horizontal="center" vertical="center" wrapText="1"/>
    </xf>
    <xf numFmtId="0" fontId="13" fillId="0" borderId="19" xfId="0" applyFont="1" applyFill="1" applyBorder="1" applyAlignment="1" applyProtection="1">
      <alignment horizontal="left" vertical="center"/>
    </xf>
    <xf numFmtId="0" fontId="13" fillId="0" borderId="41" xfId="0" applyFont="1" applyFill="1" applyBorder="1" applyAlignment="1" applyProtection="1">
      <alignment horizontal="left" vertical="center"/>
    </xf>
    <xf numFmtId="0" fontId="13" fillId="0" borderId="39" xfId="0" applyFont="1" applyFill="1" applyBorder="1" applyAlignment="1" applyProtection="1">
      <alignment horizontal="left" vertical="center"/>
    </xf>
    <xf numFmtId="0" fontId="31" fillId="14" borderId="31" xfId="0" applyFont="1" applyFill="1" applyBorder="1" applyAlignment="1" applyProtection="1">
      <alignment horizontal="left" vertical="top" wrapText="1"/>
      <protection locked="0"/>
    </xf>
    <xf numFmtId="167" fontId="16" fillId="14" borderId="15" xfId="0" applyNumberFormat="1" applyFont="1" applyFill="1" applyBorder="1" applyAlignment="1" applyProtection="1">
      <alignment horizontal="right" vertical="center"/>
      <protection locked="0"/>
    </xf>
    <xf numFmtId="167" fontId="16" fillId="14" borderId="34" xfId="0" applyNumberFormat="1" applyFont="1" applyFill="1" applyBorder="1" applyAlignment="1" applyProtection="1">
      <alignment horizontal="right" vertical="center"/>
      <protection locked="0"/>
    </xf>
    <xf numFmtId="4" fontId="16" fillId="14" borderId="9" xfId="0" applyNumberFormat="1" applyFont="1" applyFill="1" applyBorder="1" applyAlignment="1" applyProtection="1">
      <alignment horizontal="right" vertical="center"/>
      <protection locked="0"/>
    </xf>
    <xf numFmtId="4" fontId="16" fillId="14" borderId="7" xfId="0" applyNumberFormat="1" applyFont="1" applyFill="1" applyBorder="1" applyAlignment="1" applyProtection="1">
      <alignment horizontal="right" vertical="center"/>
      <protection locked="0"/>
    </xf>
    <xf numFmtId="0" fontId="16" fillId="14" borderId="41" xfId="0" applyFont="1" applyFill="1" applyBorder="1" applyAlignment="1" applyProtection="1">
      <alignment horizontal="left" vertical="top" wrapText="1"/>
      <protection locked="0"/>
    </xf>
    <xf numFmtId="0" fontId="16" fillId="14" borderId="0" xfId="0" applyFont="1" applyFill="1" applyBorder="1" applyAlignment="1" applyProtection="1">
      <alignment horizontal="left" vertical="top" wrapText="1"/>
      <protection locked="0"/>
    </xf>
    <xf numFmtId="0" fontId="16" fillId="14" borderId="47" xfId="0" applyFont="1" applyFill="1" applyBorder="1" applyAlignment="1" applyProtection="1">
      <alignment horizontal="left" vertical="top" wrapText="1"/>
      <protection locked="0"/>
    </xf>
    <xf numFmtId="0" fontId="16" fillId="14" borderId="30" xfId="0" applyFont="1" applyFill="1" applyBorder="1" applyAlignment="1" applyProtection="1">
      <alignment horizontal="left" vertical="top" wrapText="1"/>
      <protection locked="0"/>
    </xf>
    <xf numFmtId="0" fontId="16" fillId="14" borderId="19" xfId="0" applyFont="1" applyFill="1" applyBorder="1" applyAlignment="1" applyProtection="1">
      <alignment horizontal="left" vertical="top" wrapText="1"/>
      <protection locked="0"/>
    </xf>
    <xf numFmtId="0" fontId="16" fillId="14" borderId="25" xfId="0" applyFont="1" applyFill="1" applyBorder="1" applyAlignment="1" applyProtection="1">
      <alignment horizontal="left" vertical="top" wrapText="1"/>
      <protection locked="0"/>
    </xf>
    <xf numFmtId="0" fontId="16" fillId="14" borderId="37" xfId="0" applyFont="1" applyFill="1" applyBorder="1" applyAlignment="1" applyProtection="1">
      <alignment horizontal="left" vertical="top" wrapText="1"/>
      <protection locked="0"/>
    </xf>
    <xf numFmtId="0" fontId="16" fillId="14" borderId="39" xfId="0" applyFont="1" applyFill="1" applyBorder="1" applyAlignment="1" applyProtection="1">
      <alignment horizontal="left" vertical="top" wrapText="1"/>
      <protection locked="0"/>
    </xf>
    <xf numFmtId="0" fontId="16" fillId="14" borderId="29" xfId="0" applyFont="1" applyFill="1" applyBorder="1" applyAlignment="1" applyProtection="1">
      <alignment horizontal="left" vertical="top" wrapText="1"/>
      <protection locked="0"/>
    </xf>
    <xf numFmtId="0" fontId="16" fillId="14" borderId="16" xfId="0" applyFont="1" applyFill="1" applyBorder="1" applyAlignment="1" applyProtection="1">
      <alignment horizontal="left" vertical="top" wrapText="1"/>
      <protection locked="0"/>
    </xf>
    <xf numFmtId="10" fontId="16" fillId="14" borderId="15" xfId="19" applyNumberFormat="1" applyFont="1" applyFill="1" applyBorder="1" applyAlignment="1" applyProtection="1">
      <alignment horizontal="center" vertical="center"/>
      <protection locked="0"/>
    </xf>
    <xf numFmtId="10" fontId="16" fillId="14" borderId="34" xfId="19" applyNumberFormat="1" applyFont="1" applyFill="1" applyBorder="1" applyAlignment="1" applyProtection="1">
      <alignment horizontal="center" vertical="center"/>
      <protection locked="0"/>
    </xf>
    <xf numFmtId="10" fontId="16" fillId="14" borderId="0" xfId="19" applyNumberFormat="1" applyFont="1" applyFill="1" applyBorder="1" applyAlignment="1" applyProtection="1">
      <alignment horizontal="center" vertical="center"/>
      <protection locked="0"/>
    </xf>
    <xf numFmtId="10" fontId="16" fillId="14" borderId="39" xfId="19" applyNumberFormat="1" applyFont="1" applyFill="1" applyBorder="1" applyAlignment="1" applyProtection="1">
      <alignment horizontal="center" vertical="center"/>
      <protection locked="0"/>
    </xf>
    <xf numFmtId="10" fontId="16" fillId="14" borderId="19" xfId="19" applyNumberFormat="1" applyFont="1" applyFill="1" applyBorder="1" applyAlignment="1" applyProtection="1">
      <alignment horizontal="center" vertical="center"/>
      <protection locked="0"/>
    </xf>
    <xf numFmtId="10" fontId="16" fillId="14" borderId="16" xfId="19" applyNumberFormat="1" applyFont="1" applyFill="1" applyBorder="1" applyAlignment="1" applyProtection="1">
      <alignment horizontal="center" vertical="center"/>
      <protection locked="0"/>
    </xf>
    <xf numFmtId="0" fontId="13" fillId="0" borderId="0" xfId="0" applyFont="1" applyBorder="1" applyAlignment="1" applyProtection="1">
      <alignment horizontal="left" vertical="top" wrapText="1"/>
    </xf>
    <xf numFmtId="0" fontId="13" fillId="0" borderId="39" xfId="0" applyFont="1" applyBorder="1" applyAlignment="1" applyProtection="1">
      <alignment horizontal="left" vertical="top" wrapText="1"/>
    </xf>
    <xf numFmtId="0" fontId="13" fillId="0" borderId="19" xfId="0" applyFont="1" applyBorder="1" applyAlignment="1" applyProtection="1">
      <alignment horizontal="left" vertical="top" wrapText="1"/>
    </xf>
    <xf numFmtId="0" fontId="13" fillId="0" borderId="16" xfId="0" applyFont="1" applyBorder="1" applyAlignment="1" applyProtection="1">
      <alignment horizontal="left" vertical="top" wrapText="1"/>
    </xf>
    <xf numFmtId="0" fontId="20" fillId="11" borderId="22" xfId="0" applyFont="1" applyFill="1" applyBorder="1" applyAlignment="1" applyProtection="1">
      <alignment horizontal="center" vertical="center"/>
    </xf>
    <xf numFmtId="0" fontId="20" fillId="11" borderId="23" xfId="0" applyFont="1" applyFill="1" applyBorder="1" applyAlignment="1" applyProtection="1">
      <alignment horizontal="center" vertical="center"/>
    </xf>
    <xf numFmtId="0" fontId="14" fillId="11" borderId="22" xfId="0" applyFont="1" applyFill="1" applyBorder="1" applyAlignment="1" applyProtection="1">
      <alignment horizontal="center" vertical="center"/>
    </xf>
    <xf numFmtId="0" fontId="14" fillId="11" borderId="24" xfId="0" applyFont="1" applyFill="1" applyBorder="1" applyAlignment="1" applyProtection="1">
      <alignment horizontal="center" vertical="center"/>
    </xf>
    <xf numFmtId="0" fontId="14" fillId="11" borderId="23" xfId="0" applyFont="1" applyFill="1" applyBorder="1" applyAlignment="1" applyProtection="1">
      <alignment horizontal="center" vertical="center"/>
    </xf>
    <xf numFmtId="0" fontId="13" fillId="0" borderId="41" xfId="0" applyFont="1" applyBorder="1" applyAlignment="1" applyProtection="1">
      <alignment horizontal="left" vertical="center"/>
    </xf>
    <xf numFmtId="0" fontId="16" fillId="14" borderId="15" xfId="0" applyFont="1" applyFill="1" applyBorder="1" applyAlignment="1" applyProtection="1">
      <alignment horizontal="left" vertical="center"/>
      <protection locked="0"/>
    </xf>
    <xf numFmtId="166" fontId="16" fillId="14" borderId="9" xfId="20" applyNumberFormat="1" applyFont="1" applyFill="1" applyBorder="1" applyAlignment="1" applyProtection="1">
      <alignment horizontal="right" vertical="center"/>
      <protection locked="0"/>
    </xf>
    <xf numFmtId="166" fontId="16" fillId="14" borderId="7" xfId="20" applyNumberFormat="1" applyFont="1" applyFill="1" applyBorder="1" applyAlignment="1" applyProtection="1">
      <alignment horizontal="right" vertical="center"/>
      <protection locked="0"/>
    </xf>
    <xf numFmtId="14" fontId="16" fillId="14" borderId="9" xfId="0" applyNumberFormat="1" applyFont="1" applyFill="1" applyBorder="1" applyAlignment="1" applyProtection="1">
      <alignment horizontal="center" vertical="center"/>
      <protection locked="0"/>
    </xf>
    <xf numFmtId="14" fontId="16" fillId="14" borderId="7" xfId="0" applyNumberFormat="1" applyFont="1" applyFill="1" applyBorder="1" applyAlignment="1" applyProtection="1">
      <alignment horizontal="center" vertical="center"/>
      <protection locked="0"/>
    </xf>
    <xf numFmtId="0" fontId="13" fillId="0" borderId="18" xfId="0" applyFont="1" applyBorder="1" applyAlignment="1" applyProtection="1">
      <alignment horizontal="left" vertical="center"/>
    </xf>
    <xf numFmtId="0" fontId="16" fillId="14" borderId="3" xfId="0" applyFont="1" applyFill="1" applyBorder="1" applyAlignment="1" applyProtection="1">
      <alignment horizontal="left" vertical="center"/>
      <protection locked="0"/>
    </xf>
    <xf numFmtId="0" fontId="16" fillId="14" borderId="4" xfId="0" applyFont="1" applyFill="1" applyBorder="1" applyAlignment="1" applyProtection="1">
      <alignment horizontal="left" vertical="center"/>
      <protection locked="0"/>
    </xf>
    <xf numFmtId="0" fontId="16" fillId="14" borderId="15" xfId="0" applyFont="1" applyFill="1" applyBorder="1" applyAlignment="1" applyProtection="1">
      <alignment horizontal="left" vertical="center" shrinkToFit="1"/>
      <protection locked="0"/>
    </xf>
    <xf numFmtId="0" fontId="16" fillId="14" borderId="34" xfId="0" applyFont="1" applyFill="1" applyBorder="1" applyAlignment="1" applyProtection="1">
      <alignment horizontal="left" vertical="center" shrinkToFit="1"/>
      <protection locked="0"/>
    </xf>
    <xf numFmtId="0" fontId="13" fillId="0" borderId="28"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34" fillId="0" borderId="45" xfId="0" applyFont="1" applyFill="1" applyBorder="1" applyAlignment="1" applyProtection="1">
      <alignment horizontal="center" vertical="center"/>
    </xf>
    <xf numFmtId="0" fontId="34" fillId="0" borderId="3"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14" fontId="16" fillId="14" borderId="5" xfId="0" applyNumberFormat="1" applyFont="1" applyFill="1" applyBorder="1" applyAlignment="1" applyProtection="1">
      <alignment horizontal="center" vertical="center"/>
      <protection locked="0"/>
    </xf>
    <xf numFmtId="166" fontId="13" fillId="0" borderId="5" xfId="20" applyNumberFormat="1" applyFont="1" applyFill="1" applyBorder="1" applyAlignment="1" applyProtection="1">
      <alignment horizontal="center" vertical="center"/>
    </xf>
    <xf numFmtId="166" fontId="13" fillId="0" borderId="9" xfId="20" applyNumberFormat="1" applyFont="1" applyFill="1" applyBorder="1" applyAlignment="1" applyProtection="1">
      <alignment horizontal="center" vertical="center"/>
    </xf>
    <xf numFmtId="166" fontId="13" fillId="0" borderId="7" xfId="20" applyNumberFormat="1" applyFont="1" applyFill="1" applyBorder="1" applyAlignment="1" applyProtection="1">
      <alignment horizontal="center" vertical="center"/>
    </xf>
    <xf numFmtId="0" fontId="13" fillId="0" borderId="0" xfId="0" applyFont="1" applyBorder="1" applyAlignment="1" applyProtection="1">
      <alignment horizontal="right" vertical="center"/>
    </xf>
    <xf numFmtId="44" fontId="13" fillId="0" borderId="5" xfId="0" applyNumberFormat="1" applyFont="1" applyFill="1" applyBorder="1" applyAlignment="1" applyProtection="1">
      <alignment horizontal="center" vertical="center"/>
    </xf>
    <xf numFmtId="14" fontId="13" fillId="0" borderId="9" xfId="0" applyNumberFormat="1" applyFont="1" applyFill="1" applyBorder="1" applyAlignment="1" applyProtection="1">
      <alignment horizontal="center" vertical="center"/>
    </xf>
    <xf numFmtId="14" fontId="13" fillId="0" borderId="7" xfId="0" applyNumberFormat="1" applyFont="1" applyFill="1" applyBorder="1" applyAlignment="1" applyProtection="1">
      <alignment horizontal="center" vertical="center"/>
    </xf>
    <xf numFmtId="0" fontId="13" fillId="0" borderId="38" xfId="0" applyFont="1" applyBorder="1" applyAlignment="1" applyProtection="1">
      <alignment horizontal="right" vertical="center"/>
    </xf>
    <xf numFmtId="44" fontId="13" fillId="0" borderId="13" xfId="0" applyNumberFormat="1" applyFont="1" applyFill="1" applyBorder="1" applyAlignment="1" applyProtection="1">
      <alignment horizontal="center" vertical="center"/>
    </xf>
    <xf numFmtId="14" fontId="13" fillId="0" borderId="10" xfId="0" applyNumberFormat="1" applyFont="1" applyFill="1" applyBorder="1" applyAlignment="1" applyProtection="1">
      <alignment horizontal="center" vertical="center"/>
    </xf>
    <xf numFmtId="14" fontId="13" fillId="0" borderId="11" xfId="0" applyNumberFormat="1" applyFont="1" applyFill="1" applyBorder="1" applyAlignment="1" applyProtection="1">
      <alignment horizontal="center" vertical="center"/>
    </xf>
    <xf numFmtId="0" fontId="13" fillId="0" borderId="30" xfId="0" applyFont="1" applyFill="1" applyBorder="1" applyAlignment="1" applyProtection="1">
      <alignment horizontal="right" vertical="center"/>
    </xf>
    <xf numFmtId="0" fontId="13" fillId="0" borderId="19" xfId="0" applyFont="1" applyFill="1" applyBorder="1" applyAlignment="1" applyProtection="1">
      <alignment horizontal="right" vertical="center"/>
    </xf>
    <xf numFmtId="0" fontId="13" fillId="0" borderId="25" xfId="0" applyFont="1" applyFill="1" applyBorder="1" applyAlignment="1" applyProtection="1">
      <alignment horizontal="right" vertical="center"/>
    </xf>
    <xf numFmtId="0" fontId="73" fillId="14" borderId="73" xfId="22" applyFont="1" applyFill="1" applyBorder="1" applyAlignment="1" applyProtection="1">
      <alignment horizontal="left" vertical="center"/>
      <protection locked="0"/>
    </xf>
    <xf numFmtId="0" fontId="16" fillId="0" borderId="5" xfId="20" applyNumberFormat="1" applyFont="1" applyFill="1" applyBorder="1" applyAlignment="1" applyProtection="1">
      <alignment horizontal="center" vertical="center"/>
    </xf>
    <xf numFmtId="0" fontId="16" fillId="0" borderId="9" xfId="20" applyNumberFormat="1" applyFont="1" applyFill="1" applyBorder="1" applyAlignment="1" applyProtection="1">
      <alignment horizontal="center" vertical="center"/>
    </xf>
    <xf numFmtId="0" fontId="16" fillId="0" borderId="7" xfId="20" applyNumberFormat="1" applyFont="1" applyFill="1" applyBorder="1" applyAlignment="1" applyProtection="1">
      <alignment horizontal="center" vertical="center"/>
    </xf>
    <xf numFmtId="0" fontId="13" fillId="0" borderId="19" xfId="0" applyFont="1" applyFill="1" applyBorder="1" applyAlignment="1" applyProtection="1">
      <alignment horizontal="left" vertical="top" wrapText="1"/>
    </xf>
    <xf numFmtId="0" fontId="13" fillId="0" borderId="16" xfId="0" applyFont="1" applyFill="1" applyBorder="1" applyAlignment="1" applyProtection="1">
      <alignment horizontal="left" vertical="top" wrapText="1"/>
    </xf>
    <xf numFmtId="0" fontId="31" fillId="14" borderId="35" xfId="0" applyFont="1" applyFill="1" applyBorder="1" applyAlignment="1" applyProtection="1">
      <alignment horizontal="left" vertical="top" wrapText="1"/>
      <protection locked="0"/>
    </xf>
    <xf numFmtId="0" fontId="31" fillId="14" borderId="15" xfId="0" applyFont="1" applyFill="1" applyBorder="1" applyAlignment="1" applyProtection="1">
      <alignment horizontal="left" vertical="top" wrapText="1"/>
      <protection locked="0"/>
    </xf>
    <xf numFmtId="0" fontId="31" fillId="14" borderId="34" xfId="0" applyFont="1" applyFill="1" applyBorder="1" applyAlignment="1" applyProtection="1">
      <alignment horizontal="left" vertical="top" wrapText="1"/>
      <protection locked="0"/>
    </xf>
    <xf numFmtId="0" fontId="31" fillId="14" borderId="37" xfId="0" applyFont="1" applyFill="1" applyBorder="1" applyAlignment="1" applyProtection="1">
      <alignment horizontal="left" vertical="top" wrapText="1"/>
      <protection locked="0"/>
    </xf>
    <xf numFmtId="0" fontId="31" fillId="14" borderId="29" xfId="0" applyFont="1" applyFill="1" applyBorder="1" applyAlignment="1" applyProtection="1">
      <alignment horizontal="left" vertical="top" wrapText="1"/>
      <protection locked="0"/>
    </xf>
    <xf numFmtId="0" fontId="13" fillId="0" borderId="0" xfId="0" applyFont="1" applyFill="1" applyBorder="1" applyAlignment="1" applyProtection="1">
      <alignment horizontal="left" vertical="center" wrapText="1"/>
    </xf>
    <xf numFmtId="0" fontId="48" fillId="0" borderId="76" xfId="21" applyFont="1" applyBorder="1" applyAlignment="1">
      <alignment horizontal="left" vertical="center"/>
    </xf>
    <xf numFmtId="0" fontId="48" fillId="0" borderId="75" xfId="21" applyFont="1" applyBorder="1" applyAlignment="1">
      <alignment horizontal="left" vertical="center"/>
    </xf>
    <xf numFmtId="0" fontId="48" fillId="0" borderId="85" xfId="21" applyFont="1" applyBorder="1" applyAlignment="1">
      <alignment horizontal="left" vertical="center"/>
    </xf>
    <xf numFmtId="0" fontId="16" fillId="0" borderId="6" xfId="20" applyNumberFormat="1" applyFont="1" applyFill="1" applyBorder="1" applyAlignment="1" applyProtection="1">
      <alignment horizontal="center" vertical="center"/>
    </xf>
    <xf numFmtId="0" fontId="16" fillId="14" borderId="15" xfId="0" applyFont="1" applyFill="1" applyBorder="1" applyAlignment="1" applyProtection="1">
      <alignment horizontal="left" vertical="top" wrapText="1"/>
      <protection locked="0"/>
    </xf>
    <xf numFmtId="0" fontId="16" fillId="14" borderId="34" xfId="0" applyFont="1" applyFill="1" applyBorder="1" applyAlignment="1" applyProtection="1">
      <alignment horizontal="left" vertical="top" wrapText="1"/>
      <protection locked="0"/>
    </xf>
    <xf numFmtId="0" fontId="16" fillId="14" borderId="14" xfId="0" applyFont="1" applyFill="1" applyBorder="1" applyAlignment="1" applyProtection="1">
      <alignment horizontal="left" vertical="top" wrapText="1"/>
      <protection locked="0"/>
    </xf>
    <xf numFmtId="0" fontId="16" fillId="14" borderId="38" xfId="0" applyFont="1" applyFill="1" applyBorder="1" applyAlignment="1" applyProtection="1">
      <alignment horizontal="left" vertical="top" wrapText="1"/>
      <protection locked="0"/>
    </xf>
    <xf numFmtId="0" fontId="16" fillId="14" borderId="40" xfId="0" applyFont="1" applyFill="1" applyBorder="1" applyAlignment="1" applyProtection="1">
      <alignment horizontal="left" vertical="top" wrapText="1"/>
      <protection locked="0"/>
    </xf>
    <xf numFmtId="0" fontId="64" fillId="0" borderId="35" xfId="0" applyFont="1" applyBorder="1" applyAlignment="1" applyProtection="1">
      <alignment horizontal="center" vertical="center" wrapText="1"/>
    </xf>
    <xf numFmtId="0" fontId="64" fillId="0" borderId="15" xfId="0" applyFont="1" applyBorder="1" applyAlignment="1" applyProtection="1">
      <alignment horizontal="center" vertical="center"/>
    </xf>
    <xf numFmtId="0" fontId="64" fillId="0" borderId="46" xfId="0" applyFont="1" applyBorder="1" applyAlignment="1" applyProtection="1">
      <alignment horizontal="center" vertical="center"/>
    </xf>
    <xf numFmtId="0" fontId="64" fillId="0" borderId="37" xfId="0" applyFont="1" applyBorder="1" applyAlignment="1" applyProtection="1">
      <alignment horizontal="center" vertical="center"/>
    </xf>
    <xf numFmtId="0" fontId="64" fillId="0" borderId="0" xfId="0" applyFont="1" applyBorder="1" applyAlignment="1" applyProtection="1">
      <alignment horizontal="center" vertical="center"/>
    </xf>
    <xf numFmtId="0" fontId="64" fillId="0" borderId="47" xfId="0" applyFont="1" applyBorder="1" applyAlignment="1" applyProtection="1">
      <alignment horizontal="center" vertical="center"/>
    </xf>
    <xf numFmtId="0" fontId="64" fillId="0" borderId="56" xfId="0" applyFont="1" applyBorder="1" applyAlignment="1" applyProtection="1">
      <alignment horizontal="center" vertical="center"/>
    </xf>
    <xf numFmtId="0" fontId="64" fillId="0" borderId="38" xfId="0" applyFont="1" applyBorder="1" applyAlignment="1" applyProtection="1">
      <alignment horizontal="center" vertical="center"/>
    </xf>
    <xf numFmtId="0" fontId="64" fillId="0" borderId="49" xfId="0" applyFont="1" applyBorder="1" applyAlignment="1" applyProtection="1">
      <alignment horizontal="center" vertical="center"/>
    </xf>
    <xf numFmtId="0" fontId="13" fillId="0" borderId="0" xfId="0" applyFont="1" applyFill="1" applyAlignment="1">
      <alignment horizontal="justify" vertical="top" wrapText="1"/>
    </xf>
    <xf numFmtId="0" fontId="13" fillId="0" borderId="39" xfId="0" applyFont="1" applyFill="1" applyBorder="1" applyAlignment="1">
      <alignment horizontal="justify" vertical="top" wrapText="1"/>
    </xf>
    <xf numFmtId="0" fontId="13" fillId="0" borderId="0" xfId="0" applyFont="1" applyFill="1" applyAlignment="1">
      <alignment horizontal="justify" vertical="center" wrapText="1"/>
    </xf>
    <xf numFmtId="0" fontId="13" fillId="0" borderId="39" xfId="0" applyFont="1" applyFill="1" applyBorder="1" applyAlignment="1">
      <alignment horizontal="justify" vertical="center" wrapText="1"/>
    </xf>
    <xf numFmtId="0" fontId="13" fillId="0" borderId="10" xfId="0" applyFont="1" applyFill="1" applyBorder="1" applyAlignment="1" applyProtection="1">
      <alignment horizontal="left" vertical="center"/>
    </xf>
    <xf numFmtId="0" fontId="16" fillId="0" borderId="10" xfId="0" applyFont="1" applyFill="1" applyBorder="1" applyAlignment="1" applyProtection="1">
      <alignment horizontal="left" vertical="center" shrinkToFit="1"/>
    </xf>
    <xf numFmtId="0" fontId="16" fillId="0" borderId="10" xfId="0" applyFont="1" applyFill="1" applyBorder="1" applyAlignment="1" applyProtection="1">
      <alignment horizontal="left" vertical="center"/>
    </xf>
    <xf numFmtId="0" fontId="16" fillId="0" borderId="11" xfId="0" applyFont="1" applyFill="1" applyBorder="1" applyAlignment="1" applyProtection="1">
      <alignment horizontal="left" vertical="center"/>
    </xf>
    <xf numFmtId="0" fontId="13" fillId="0" borderId="0" xfId="0" applyFont="1" applyFill="1" applyBorder="1" applyAlignment="1" applyProtection="1">
      <alignment horizontal="justify" vertical="top" wrapText="1"/>
    </xf>
    <xf numFmtId="0" fontId="13" fillId="0" borderId="39" xfId="0" applyFont="1" applyFill="1" applyBorder="1" applyAlignment="1" applyProtection="1">
      <alignment horizontal="justify" vertical="top" wrapText="1"/>
    </xf>
    <xf numFmtId="0" fontId="16" fillId="0" borderId="3" xfId="0" applyFont="1" applyFill="1" applyBorder="1" applyAlignment="1" applyProtection="1">
      <alignment horizontal="left" vertical="center"/>
    </xf>
    <xf numFmtId="0" fontId="16" fillId="0" borderId="20" xfId="0" applyFont="1" applyFill="1" applyBorder="1" applyAlignment="1" applyProtection="1">
      <alignment horizontal="left" vertical="center"/>
    </xf>
    <xf numFmtId="0" fontId="16" fillId="0" borderId="4" xfId="0" applyFont="1" applyFill="1" applyBorder="1" applyAlignment="1" applyProtection="1">
      <alignment horizontal="left" vertical="center"/>
    </xf>
    <xf numFmtId="0" fontId="13" fillId="0" borderId="8" xfId="0" applyFont="1" applyFill="1" applyBorder="1" applyAlignment="1" applyProtection="1">
      <alignment horizontal="center" vertical="center"/>
    </xf>
    <xf numFmtId="44" fontId="31" fillId="14" borderId="5" xfId="18" applyFont="1" applyFill="1" applyBorder="1" applyAlignment="1" applyProtection="1">
      <alignment horizontal="center" vertical="center"/>
      <protection locked="0"/>
    </xf>
    <xf numFmtId="44" fontId="31" fillId="14" borderId="9" xfId="18" applyFont="1" applyFill="1" applyBorder="1" applyAlignment="1" applyProtection="1">
      <alignment horizontal="center" vertical="center"/>
      <protection locked="0"/>
    </xf>
    <xf numFmtId="44" fontId="31" fillId="14" borderId="7" xfId="18" applyFont="1" applyFill="1" applyBorder="1" applyAlignment="1" applyProtection="1">
      <alignment horizontal="center" vertical="center"/>
      <protection locked="0"/>
    </xf>
    <xf numFmtId="0" fontId="31" fillId="14" borderId="5" xfId="0" applyFont="1" applyFill="1" applyBorder="1" applyAlignment="1" applyProtection="1">
      <alignment horizontal="left" vertical="center" shrinkToFit="1"/>
      <protection locked="0"/>
    </xf>
    <xf numFmtId="0" fontId="31" fillId="14" borderId="9" xfId="0" applyFont="1" applyFill="1" applyBorder="1" applyAlignment="1" applyProtection="1">
      <alignment horizontal="left" vertical="center" shrinkToFit="1"/>
      <protection locked="0"/>
    </xf>
    <xf numFmtId="0" fontId="31" fillId="14" borderId="6" xfId="0" applyFont="1" applyFill="1" applyBorder="1" applyAlignment="1" applyProtection="1">
      <alignment horizontal="left" vertical="center" shrinkToFit="1"/>
      <protection locked="0"/>
    </xf>
    <xf numFmtId="0" fontId="50" fillId="14" borderId="5" xfId="0" applyFont="1" applyFill="1" applyBorder="1" applyAlignment="1" applyProtection="1">
      <alignment horizontal="center" vertical="top" wrapText="1"/>
      <protection locked="0"/>
    </xf>
    <xf numFmtId="0" fontId="50" fillId="14" borderId="9" xfId="0" applyFont="1" applyFill="1" applyBorder="1" applyAlignment="1" applyProtection="1">
      <alignment horizontal="center" vertical="top" wrapText="1"/>
      <protection locked="0"/>
    </xf>
    <xf numFmtId="0" fontId="50" fillId="14" borderId="6" xfId="0" applyFont="1" applyFill="1" applyBorder="1" applyAlignment="1" applyProtection="1">
      <alignment horizontal="center" vertical="top" wrapText="1"/>
      <protection locked="0"/>
    </xf>
    <xf numFmtId="0" fontId="31" fillId="14" borderId="5" xfId="0" applyFont="1" applyFill="1" applyBorder="1" applyAlignment="1" applyProtection="1">
      <alignment horizontal="center" vertical="center"/>
      <protection locked="0"/>
    </xf>
    <xf numFmtId="0" fontId="31" fillId="14" borderId="6" xfId="0" applyFont="1" applyFill="1" applyBorder="1" applyAlignment="1" applyProtection="1">
      <alignment horizontal="center" vertical="center"/>
      <protection locked="0"/>
    </xf>
    <xf numFmtId="10" fontId="31" fillId="14" borderId="5" xfId="19" applyNumberFormat="1" applyFont="1" applyFill="1" applyBorder="1" applyAlignment="1" applyProtection="1">
      <alignment horizontal="center" vertical="center"/>
      <protection locked="0"/>
    </xf>
    <xf numFmtId="10" fontId="31" fillId="14" borderId="6" xfId="19" applyNumberFormat="1" applyFont="1" applyFill="1" applyBorder="1" applyAlignment="1" applyProtection="1">
      <alignment horizontal="center" vertical="center"/>
      <protection locked="0"/>
    </xf>
    <xf numFmtId="43" fontId="31" fillId="14" borderId="5" xfId="20" applyFont="1" applyFill="1" applyBorder="1" applyAlignment="1" applyProtection="1">
      <alignment horizontal="center" vertical="center" shrinkToFit="1"/>
      <protection locked="0"/>
    </xf>
    <xf numFmtId="43" fontId="31" fillId="14" borderId="6" xfId="20" applyFont="1" applyFill="1" applyBorder="1" applyAlignment="1" applyProtection="1">
      <alignment horizontal="center" vertical="center" shrinkToFit="1"/>
      <protection locked="0"/>
    </xf>
    <xf numFmtId="44" fontId="31" fillId="14" borderId="5" xfId="18" applyFont="1" applyFill="1" applyBorder="1" applyAlignment="1" applyProtection="1">
      <alignment horizontal="center" vertical="center" shrinkToFit="1"/>
      <protection locked="0"/>
    </xf>
    <xf numFmtId="44" fontId="31" fillId="14" borderId="9" xfId="18" applyFont="1" applyFill="1" applyBorder="1" applyAlignment="1" applyProtection="1">
      <alignment horizontal="center" vertical="center" shrinkToFit="1"/>
      <protection locked="0"/>
    </xf>
    <xf numFmtId="44" fontId="31" fillId="14" borderId="6" xfId="18" applyFont="1" applyFill="1" applyBorder="1" applyAlignment="1" applyProtection="1">
      <alignment horizontal="center" vertical="center" shrinkToFit="1"/>
      <protection locked="0"/>
    </xf>
    <xf numFmtId="43" fontId="32" fillId="14" borderId="5" xfId="20" applyFont="1" applyFill="1" applyBorder="1" applyAlignment="1" applyProtection="1">
      <alignment horizontal="center" vertical="center" shrinkToFit="1"/>
      <protection locked="0"/>
    </xf>
    <xf numFmtId="43" fontId="32" fillId="14" borderId="6" xfId="20" applyFont="1" applyFill="1" applyBorder="1" applyAlignment="1" applyProtection="1">
      <alignment horizontal="center" vertical="center" shrinkToFit="1"/>
      <protection locked="0"/>
    </xf>
    <xf numFmtId="44" fontId="31" fillId="14" borderId="6" xfId="18" applyFont="1" applyFill="1" applyBorder="1" applyAlignment="1" applyProtection="1">
      <alignment horizontal="center" vertical="center"/>
      <protection locked="0"/>
    </xf>
    <xf numFmtId="14" fontId="41" fillId="14" borderId="6" xfId="0" applyNumberFormat="1" applyFont="1" applyFill="1" applyBorder="1" applyAlignment="1" applyProtection="1">
      <alignment horizontal="center" vertical="center"/>
      <protection locked="0"/>
    </xf>
    <xf numFmtId="14" fontId="41" fillId="14" borderId="26" xfId="0" applyNumberFormat="1" applyFont="1" applyFill="1" applyBorder="1" applyAlignment="1" applyProtection="1">
      <alignment horizontal="center" vertical="center"/>
      <protection locked="0"/>
    </xf>
    <xf numFmtId="0" fontId="15" fillId="0" borderId="33" xfId="0" applyFont="1" applyFill="1" applyBorder="1" applyAlignment="1">
      <alignment horizontal="center" vertical="center" wrapText="1"/>
    </xf>
    <xf numFmtId="0" fontId="53" fillId="0" borderId="5" xfId="0" applyFont="1" applyFill="1" applyBorder="1" applyAlignment="1">
      <alignment horizontal="left" vertical="center"/>
    </xf>
    <xf numFmtId="0" fontId="53" fillId="0" borderId="9" xfId="0" applyFont="1" applyFill="1" applyBorder="1" applyAlignment="1">
      <alignment horizontal="left" vertical="center"/>
    </xf>
    <xf numFmtId="0" fontId="53" fillId="0" borderId="6" xfId="0" applyFont="1" applyFill="1" applyBorder="1" applyAlignment="1">
      <alignment horizontal="left" vertical="center"/>
    </xf>
    <xf numFmtId="0" fontId="28" fillId="0" borderId="5" xfId="0" applyFont="1" applyFill="1" applyBorder="1" applyAlignment="1">
      <alignment horizontal="left" vertical="center"/>
    </xf>
    <xf numFmtId="0" fontId="28" fillId="0" borderId="9" xfId="0" applyFont="1" applyFill="1" applyBorder="1" applyAlignment="1">
      <alignment horizontal="left" vertical="center"/>
    </xf>
    <xf numFmtId="0" fontId="28" fillId="0" borderId="6" xfId="0" applyFont="1" applyFill="1" applyBorder="1" applyAlignment="1">
      <alignment horizontal="left" vertical="center"/>
    </xf>
    <xf numFmtId="0" fontId="23" fillId="0" borderId="17"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xf>
    <xf numFmtId="0" fontId="23" fillId="0" borderId="51" xfId="0" applyFont="1" applyFill="1" applyBorder="1" applyAlignment="1" applyProtection="1">
      <alignment horizontal="center" vertical="center" wrapText="1"/>
    </xf>
    <xf numFmtId="0" fontId="28" fillId="10" borderId="45"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55" xfId="0" applyFont="1" applyFill="1" applyBorder="1" applyAlignment="1">
      <alignment horizontal="center" vertical="center" wrapText="1"/>
    </xf>
    <xf numFmtId="0" fontId="28" fillId="10" borderId="41"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47" xfId="0" applyFont="1" applyFill="1" applyBorder="1" applyAlignment="1">
      <alignment horizontal="center" vertical="center" wrapText="1"/>
    </xf>
    <xf numFmtId="0" fontId="28" fillId="10" borderId="3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25" xfId="0" applyFont="1" applyFill="1" applyBorder="1" applyAlignment="1">
      <alignment horizontal="center" vertical="center" wrapText="1"/>
    </xf>
    <xf numFmtId="0" fontId="28" fillId="13" borderId="0" xfId="0" applyFont="1" applyFill="1" applyBorder="1" applyAlignment="1">
      <alignment horizontal="center" vertical="center" wrapText="1"/>
    </xf>
    <xf numFmtId="0" fontId="28" fillId="13" borderId="38" xfId="0" applyFont="1" applyFill="1" applyBorder="1" applyAlignment="1">
      <alignment horizontal="center" vertical="center" wrapText="1"/>
    </xf>
    <xf numFmtId="0" fontId="35" fillId="9" borderId="0" xfId="0" applyFont="1" applyFill="1" applyAlignment="1">
      <alignment horizontal="center" vertical="center" textRotation="90" wrapText="1"/>
    </xf>
    <xf numFmtId="0" fontId="35" fillId="9" borderId="39" xfId="0" applyFont="1" applyFill="1" applyBorder="1" applyAlignment="1">
      <alignment horizontal="center" vertical="center" textRotation="90" wrapText="1"/>
    </xf>
    <xf numFmtId="0" fontId="35" fillId="10" borderId="65" xfId="0" applyFont="1" applyFill="1" applyBorder="1" applyAlignment="1">
      <alignment horizontal="center" vertical="center" textRotation="90" wrapText="1"/>
    </xf>
    <xf numFmtId="0" fontId="35" fillId="10" borderId="53" xfId="0" applyFont="1" applyFill="1" applyBorder="1" applyAlignment="1">
      <alignment horizontal="center" vertical="center" textRotation="90" wrapText="1"/>
    </xf>
    <xf numFmtId="0" fontId="35" fillId="10" borderId="33" xfId="0" applyFont="1" applyFill="1" applyBorder="1" applyAlignment="1">
      <alignment horizontal="center" vertical="center" textRotation="90" wrapText="1"/>
    </xf>
    <xf numFmtId="0" fontId="25" fillId="10" borderId="32" xfId="0" applyFont="1" applyFill="1" applyBorder="1" applyAlignment="1">
      <alignment horizontal="center" vertical="center" wrapText="1"/>
    </xf>
    <xf numFmtId="0" fontId="25" fillId="10" borderId="8" xfId="0" applyFont="1" applyFill="1" applyBorder="1" applyAlignment="1">
      <alignment horizontal="center" vertical="center" wrapText="1"/>
    </xf>
    <xf numFmtId="0" fontId="28" fillId="0" borderId="8" xfId="0" applyFont="1" applyFill="1" applyBorder="1" applyAlignment="1">
      <alignment horizontal="center" vertical="center"/>
    </xf>
    <xf numFmtId="44" fontId="23" fillId="0" borderId="42" xfId="18" applyFont="1" applyBorder="1" applyAlignment="1" applyProtection="1">
      <alignment horizontal="center" vertical="center"/>
    </xf>
    <xf numFmtId="0" fontId="25" fillId="10" borderId="33" xfId="0" applyFont="1" applyFill="1" applyBorder="1" applyAlignment="1">
      <alignment horizontal="center" vertical="center" wrapText="1"/>
    </xf>
    <xf numFmtId="0" fontId="25" fillId="10" borderId="57" xfId="0" applyFont="1" applyFill="1" applyBorder="1" applyAlignment="1">
      <alignment horizontal="center" vertical="center" wrapText="1"/>
    </xf>
    <xf numFmtId="0" fontId="25" fillId="10" borderId="26" xfId="0" applyFont="1" applyFill="1" applyBorder="1" applyAlignment="1">
      <alignment horizontal="center" vertical="center" wrapText="1"/>
    </xf>
    <xf numFmtId="0" fontId="35" fillId="10" borderId="8" xfId="0" applyFont="1" applyFill="1" applyBorder="1" applyAlignment="1">
      <alignment horizontal="center" vertical="center" textRotation="90" wrapText="1"/>
    </xf>
    <xf numFmtId="0" fontId="15" fillId="0" borderId="33" xfId="0" applyFont="1" applyFill="1" applyBorder="1" applyAlignment="1">
      <alignment horizontal="center" vertical="center"/>
    </xf>
    <xf numFmtId="0" fontId="25" fillId="10" borderId="12" xfId="0" applyFont="1" applyFill="1" applyBorder="1" applyAlignment="1">
      <alignment horizontal="center" vertical="center" wrapText="1"/>
    </xf>
    <xf numFmtId="0" fontId="25" fillId="10" borderId="6" xfId="0" applyFont="1" applyFill="1" applyBorder="1" applyAlignment="1">
      <alignment horizontal="center" vertical="center" wrapText="1"/>
    </xf>
    <xf numFmtId="0" fontId="25" fillId="10" borderId="32" xfId="0" applyFont="1" applyFill="1" applyBorder="1" applyAlignment="1">
      <alignment horizontal="center" vertical="center" textRotation="90"/>
    </xf>
    <xf numFmtId="0" fontId="25" fillId="10" borderId="8" xfId="0" applyFont="1" applyFill="1" applyBorder="1" applyAlignment="1">
      <alignment horizontal="center" vertical="center" textRotation="90"/>
    </xf>
    <xf numFmtId="43" fontId="23" fillId="0" borderId="42" xfId="20" applyFont="1" applyFill="1" applyBorder="1" applyAlignment="1" applyProtection="1">
      <alignment horizontal="center" vertical="center" shrinkToFit="1"/>
    </xf>
    <xf numFmtId="0" fontId="23" fillId="0" borderId="44" xfId="0" applyFont="1" applyFill="1" applyBorder="1" applyAlignment="1" applyProtection="1">
      <alignment horizontal="center" vertical="center"/>
    </xf>
    <xf numFmtId="0" fontId="23" fillId="0" borderId="17"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44" fontId="23" fillId="0" borderId="44" xfId="18" applyFont="1" applyBorder="1" applyAlignment="1" applyProtection="1">
      <alignment horizontal="center" vertical="center"/>
    </xf>
    <xf numFmtId="0" fontId="25" fillId="10" borderId="33" xfId="0" applyFont="1" applyFill="1" applyBorder="1" applyAlignment="1">
      <alignment horizontal="center" vertical="center" textRotation="90" wrapText="1"/>
    </xf>
    <xf numFmtId="0" fontId="25" fillId="10" borderId="8" xfId="0" applyFont="1" applyFill="1" applyBorder="1" applyAlignment="1">
      <alignment horizontal="center" vertical="center" textRotation="90" wrapText="1"/>
    </xf>
    <xf numFmtId="0" fontId="15" fillId="0" borderId="33" xfId="0" applyFont="1" applyFill="1" applyBorder="1" applyAlignment="1" applyProtection="1">
      <alignment horizontal="center"/>
    </xf>
    <xf numFmtId="0" fontId="15" fillId="0" borderId="57" xfId="0" applyFont="1" applyFill="1" applyBorder="1" applyAlignment="1" applyProtection="1">
      <alignment horizontal="center"/>
    </xf>
    <xf numFmtId="0" fontId="35" fillId="10" borderId="48" xfId="0" applyFont="1" applyFill="1" applyBorder="1" applyAlignment="1">
      <alignment horizontal="center" vertical="center" textRotation="90" wrapText="1"/>
    </xf>
    <xf numFmtId="0" fontId="35" fillId="10" borderId="27" xfId="0" applyFont="1" applyFill="1" applyBorder="1" applyAlignment="1">
      <alignment horizontal="center" vertical="center" textRotation="90" wrapText="1"/>
    </xf>
    <xf numFmtId="0" fontId="23" fillId="10" borderId="53" xfId="0" applyFont="1" applyFill="1" applyBorder="1" applyAlignment="1">
      <alignment horizontal="center" vertical="center" wrapText="1"/>
    </xf>
    <xf numFmtId="0" fontId="23" fillId="10" borderId="33" xfId="0" applyFont="1" applyFill="1" applyBorder="1" applyAlignment="1">
      <alignment horizontal="center" vertical="center" wrapText="1"/>
    </xf>
    <xf numFmtId="0" fontId="25" fillId="10" borderId="53" xfId="0" applyFont="1" applyFill="1" applyBorder="1" applyAlignment="1" applyProtection="1">
      <alignment horizontal="center" vertical="center" wrapText="1"/>
    </xf>
    <xf numFmtId="0" fontId="25" fillId="10" borderId="33" xfId="0" applyFont="1" applyFill="1" applyBorder="1" applyAlignment="1" applyProtection="1">
      <alignment horizontal="center" vertical="center" wrapText="1"/>
    </xf>
    <xf numFmtId="0" fontId="28" fillId="0" borderId="8" xfId="0" applyFont="1" applyFill="1" applyBorder="1" applyAlignment="1">
      <alignment horizontal="left" vertical="center"/>
    </xf>
    <xf numFmtId="0" fontId="13" fillId="0" borderId="8" xfId="0" applyFont="1" applyFill="1" applyBorder="1" applyAlignment="1">
      <alignment horizontal="left" vertical="center"/>
    </xf>
    <xf numFmtId="44" fontId="28" fillId="0" borderId="8" xfId="18" applyFont="1" applyFill="1" applyBorder="1" applyAlignment="1" applyProtection="1">
      <alignment horizontal="center" vertical="center"/>
    </xf>
    <xf numFmtId="44" fontId="28" fillId="0" borderId="26" xfId="18" applyFont="1" applyFill="1" applyBorder="1" applyAlignment="1" applyProtection="1">
      <alignment horizontal="center" vertical="center"/>
    </xf>
    <xf numFmtId="0" fontId="23" fillId="0" borderId="43" xfId="0" applyFont="1" applyFill="1" applyBorder="1" applyAlignment="1" applyProtection="1">
      <alignment horizontal="center" vertical="center"/>
    </xf>
    <xf numFmtId="43" fontId="23" fillId="0" borderId="51" xfId="20" applyFont="1" applyFill="1" applyBorder="1" applyAlignment="1" applyProtection="1">
      <alignment horizontal="center" vertical="center" shrinkToFit="1"/>
    </xf>
    <xf numFmtId="44" fontId="23" fillId="0" borderId="42" xfId="18" applyFont="1" applyFill="1" applyBorder="1" applyAlignment="1" applyProtection="1">
      <alignment horizontal="center" vertical="center" shrinkToFit="1"/>
    </xf>
    <xf numFmtId="43" fontId="28" fillId="0" borderId="8" xfId="20" applyFont="1" applyFill="1" applyBorder="1" applyAlignment="1" applyProtection="1">
      <alignment horizontal="center" vertical="center" shrinkToFit="1"/>
    </xf>
    <xf numFmtId="44" fontId="28" fillId="0" borderId="8" xfId="18" applyFont="1" applyFill="1" applyBorder="1" applyAlignment="1" applyProtection="1">
      <alignment horizontal="center" vertical="center" shrinkToFit="1"/>
    </xf>
    <xf numFmtId="0" fontId="25" fillId="10" borderId="25" xfId="0" applyFont="1" applyFill="1" applyBorder="1" applyAlignment="1">
      <alignment horizontal="center" vertical="center" wrapText="1"/>
    </xf>
    <xf numFmtId="0" fontId="25" fillId="10" borderId="33" xfId="0" applyFont="1" applyFill="1" applyBorder="1" applyAlignment="1">
      <alignment horizontal="center" vertical="center" textRotation="90"/>
    </xf>
    <xf numFmtId="44" fontId="23" fillId="0" borderId="13" xfId="18" applyFont="1" applyFill="1" applyBorder="1" applyAlignment="1" applyProtection="1">
      <alignment horizontal="center" vertical="center"/>
    </xf>
    <xf numFmtId="44" fontId="23" fillId="0" borderId="10" xfId="18" applyFont="1" applyFill="1" applyBorder="1" applyAlignment="1" applyProtection="1">
      <alignment horizontal="center" vertical="center"/>
    </xf>
    <xf numFmtId="44" fontId="23" fillId="0" borderId="51" xfId="18" applyFont="1" applyFill="1" applyBorder="1" applyAlignment="1" applyProtection="1">
      <alignment horizontal="center" vertical="center"/>
    </xf>
    <xf numFmtId="44" fontId="23" fillId="0" borderId="42" xfId="18" applyFont="1" applyFill="1" applyBorder="1" applyAlignment="1" applyProtection="1">
      <alignment horizontal="center" vertical="center"/>
    </xf>
    <xf numFmtId="44" fontId="23" fillId="0" borderId="44" xfId="18" applyFont="1" applyFill="1" applyBorder="1" applyAlignment="1" applyProtection="1">
      <alignment horizontal="center" vertical="center"/>
    </xf>
    <xf numFmtId="0" fontId="25" fillId="10" borderId="65" xfId="0" applyFont="1" applyFill="1" applyBorder="1" applyAlignment="1">
      <alignment horizontal="center" vertical="center" textRotation="90" wrapText="1"/>
    </xf>
    <xf numFmtId="0" fontId="25" fillId="10" borderId="53" xfId="0" applyFont="1" applyFill="1" applyBorder="1" applyAlignment="1">
      <alignment horizontal="center" vertical="center" textRotation="90" wrapText="1"/>
    </xf>
    <xf numFmtId="44" fontId="28" fillId="0" borderId="5" xfId="18" applyFont="1" applyFill="1" applyBorder="1" applyAlignment="1" applyProtection="1">
      <alignment horizontal="center" vertical="center"/>
    </xf>
    <xf numFmtId="44" fontId="28" fillId="0" borderId="9" xfId="18" applyFont="1" applyFill="1" applyBorder="1" applyAlignment="1" applyProtection="1">
      <alignment horizontal="center" vertical="center"/>
    </xf>
    <xf numFmtId="44" fontId="28" fillId="0" borderId="6" xfId="18" applyFont="1" applyFill="1" applyBorder="1" applyAlignment="1" applyProtection="1">
      <alignment horizontal="center" vertical="center"/>
    </xf>
    <xf numFmtId="0" fontId="25" fillId="10" borderId="50" xfId="0" applyFont="1" applyFill="1" applyBorder="1" applyAlignment="1">
      <alignment horizontal="center" vertical="center" wrapText="1"/>
    </xf>
    <xf numFmtId="0" fontId="23" fillId="0" borderId="42" xfId="0" applyFont="1" applyFill="1" applyBorder="1" applyAlignment="1">
      <alignment horizontal="center" vertical="center"/>
    </xf>
    <xf numFmtId="0" fontId="15" fillId="0" borderId="29" xfId="0" applyFont="1" applyFill="1" applyBorder="1" applyAlignment="1" applyProtection="1">
      <alignment horizontal="center"/>
    </xf>
    <xf numFmtId="0" fontId="15" fillId="0" borderId="19" xfId="0" applyFont="1" applyFill="1" applyBorder="1" applyAlignment="1" applyProtection="1">
      <alignment horizontal="center"/>
    </xf>
    <xf numFmtId="0" fontId="15" fillId="0" borderId="25" xfId="0" applyFont="1" applyFill="1" applyBorder="1" applyAlignment="1" applyProtection="1">
      <alignment horizontal="center"/>
    </xf>
    <xf numFmtId="0" fontId="15" fillId="0" borderId="29" xfId="0" applyFont="1" applyFill="1" applyBorder="1" applyAlignment="1" applyProtection="1">
      <alignment horizontal="center" vertical="center" wrapText="1"/>
    </xf>
    <xf numFmtId="0" fontId="15" fillId="0" borderId="19" xfId="0" applyFont="1" applyFill="1" applyBorder="1" applyAlignment="1" applyProtection="1">
      <alignment horizontal="center" vertical="center" wrapText="1"/>
    </xf>
    <xf numFmtId="0" fontId="15" fillId="0" borderId="25" xfId="0" applyFont="1" applyFill="1" applyBorder="1" applyAlignment="1" applyProtection="1">
      <alignment horizontal="center" vertical="center" wrapText="1"/>
    </xf>
    <xf numFmtId="0" fontId="28" fillId="10" borderId="8" xfId="0" applyFont="1" applyFill="1" applyBorder="1" applyAlignment="1" applyProtection="1">
      <alignment horizontal="center" vertical="center"/>
    </xf>
    <xf numFmtId="0" fontId="54" fillId="0" borderId="8" xfId="0" applyFont="1" applyFill="1" applyBorder="1" applyAlignment="1">
      <alignment horizontal="left" vertical="center"/>
    </xf>
    <xf numFmtId="0" fontId="28" fillId="10" borderId="8" xfId="0" applyFont="1" applyFill="1" applyBorder="1" applyAlignment="1" applyProtection="1">
      <alignment horizontal="center"/>
    </xf>
    <xf numFmtId="44" fontId="16" fillId="14" borderId="9" xfId="18" applyFont="1" applyFill="1" applyBorder="1" applyAlignment="1" applyProtection="1">
      <alignment horizontal="center" vertical="center"/>
      <protection locked="0"/>
    </xf>
    <xf numFmtId="44" fontId="16" fillId="14" borderId="6" xfId="18" applyFont="1" applyFill="1" applyBorder="1" applyAlignment="1" applyProtection="1">
      <alignment horizontal="center" vertical="center"/>
      <protection locked="0"/>
    </xf>
    <xf numFmtId="44" fontId="16" fillId="14" borderId="5" xfId="18" applyFont="1" applyFill="1" applyBorder="1" applyAlignment="1" applyProtection="1">
      <alignment horizontal="center" vertical="center"/>
      <protection locked="0"/>
    </xf>
    <xf numFmtId="44" fontId="13" fillId="0" borderId="5" xfId="18" applyFont="1" applyFill="1" applyBorder="1" applyAlignment="1" applyProtection="1">
      <alignment horizontal="center" vertical="center"/>
    </xf>
    <xf numFmtId="44" fontId="13" fillId="0" borderId="9" xfId="18" applyFont="1" applyFill="1" applyBorder="1" applyAlignment="1" applyProtection="1">
      <alignment horizontal="center" vertical="center"/>
    </xf>
    <xf numFmtId="44" fontId="13" fillId="0" borderId="7" xfId="18" applyFont="1" applyFill="1" applyBorder="1" applyAlignment="1" applyProtection="1">
      <alignment horizontal="center" vertical="center"/>
    </xf>
    <xf numFmtId="44" fontId="43" fillId="0" borderId="13" xfId="18" applyFont="1" applyFill="1" applyBorder="1" applyAlignment="1" applyProtection="1">
      <alignment horizontal="center" vertical="center"/>
    </xf>
    <xf numFmtId="44" fontId="43" fillId="0" borderId="10" xfId="18" applyFont="1" applyFill="1" applyBorder="1" applyAlignment="1" applyProtection="1">
      <alignment horizontal="center" vertical="center"/>
    </xf>
    <xf numFmtId="44" fontId="43" fillId="0" borderId="51" xfId="18" applyFont="1" applyFill="1" applyBorder="1" applyAlignment="1" applyProtection="1">
      <alignment horizontal="center" vertical="center"/>
    </xf>
    <xf numFmtId="44" fontId="43" fillId="0" borderId="11" xfId="18" applyFont="1" applyFill="1" applyBorder="1" applyAlignment="1" applyProtection="1">
      <alignment horizontal="center" vertical="center"/>
    </xf>
    <xf numFmtId="0" fontId="24" fillId="10" borderId="8" xfId="0" applyFont="1" applyFill="1" applyBorder="1" applyAlignment="1" applyProtection="1">
      <alignment horizontal="center" vertical="center" wrapText="1"/>
    </xf>
    <xf numFmtId="0" fontId="24" fillId="10" borderId="26" xfId="0" applyFont="1" applyFill="1" applyBorder="1" applyAlignment="1" applyProtection="1">
      <alignment horizontal="center" vertical="center" wrapText="1"/>
    </xf>
    <xf numFmtId="0" fontId="13" fillId="0" borderId="14" xfId="0" applyFont="1" applyBorder="1" applyAlignment="1" applyProtection="1">
      <alignment horizontal="right" vertical="center"/>
    </xf>
    <xf numFmtId="44" fontId="43" fillId="0" borderId="42" xfId="18" applyFont="1" applyFill="1" applyBorder="1" applyAlignment="1" applyProtection="1">
      <alignment horizontal="center" vertical="center"/>
    </xf>
    <xf numFmtId="0" fontId="16" fillId="14" borderId="6" xfId="0" applyFont="1" applyFill="1" applyBorder="1" applyAlignment="1" applyProtection="1">
      <alignment horizontal="left" vertical="center"/>
      <protection locked="0"/>
    </xf>
    <xf numFmtId="44" fontId="15" fillId="0" borderId="5" xfId="18" applyFont="1" applyFill="1" applyBorder="1" applyAlignment="1" applyProtection="1">
      <alignment horizontal="center" vertical="center"/>
    </xf>
    <xf numFmtId="44" fontId="15" fillId="0" borderId="9" xfId="18" applyFont="1" applyFill="1" applyBorder="1" applyAlignment="1" applyProtection="1">
      <alignment horizontal="center" vertical="center"/>
    </xf>
    <xf numFmtId="44" fontId="15" fillId="0" borderId="6" xfId="18" applyFont="1" applyFill="1" applyBorder="1" applyAlignment="1" applyProtection="1">
      <alignment horizontal="center" vertical="center"/>
    </xf>
    <xf numFmtId="44" fontId="13" fillId="0" borderId="5" xfId="18" applyFont="1" applyBorder="1" applyAlignment="1" applyProtection="1">
      <alignment horizontal="center"/>
    </xf>
    <xf numFmtId="44" fontId="13" fillId="0" borderId="9" xfId="18" applyFont="1" applyBorder="1" applyAlignment="1" applyProtection="1">
      <alignment horizontal="center"/>
    </xf>
    <xf numFmtId="44" fontId="13" fillId="0" borderId="6" xfId="18" applyFont="1" applyBorder="1" applyAlignment="1" applyProtection="1">
      <alignment horizontal="center"/>
    </xf>
    <xf numFmtId="44" fontId="15" fillId="0" borderId="7" xfId="18" applyFont="1" applyFill="1" applyBorder="1" applyAlignment="1" applyProtection="1">
      <alignment horizontal="center" vertical="center"/>
    </xf>
    <xf numFmtId="44" fontId="45" fillId="0" borderId="42" xfId="18" applyFont="1" applyFill="1" applyBorder="1" applyAlignment="1" applyProtection="1">
      <alignment horizontal="center" vertical="center"/>
    </xf>
    <xf numFmtId="0" fontId="24" fillId="0" borderId="31"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24" fillId="0" borderId="46"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47" xfId="0" applyFont="1" applyFill="1" applyBorder="1" applyAlignment="1" applyProtection="1">
      <alignment horizontal="center" vertical="center"/>
    </xf>
    <xf numFmtId="0" fontId="24" fillId="0" borderId="30" xfId="0" applyFont="1" applyFill="1" applyBorder="1" applyAlignment="1" applyProtection="1">
      <alignment horizontal="center" vertical="center"/>
    </xf>
    <xf numFmtId="0" fontId="24" fillId="0" borderId="19"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15" xfId="0" applyFont="1" applyBorder="1" applyAlignment="1" applyProtection="1">
      <alignment horizontal="center" vertical="center" wrapText="1"/>
    </xf>
    <xf numFmtId="0" fontId="24" fillId="0" borderId="46" xfId="0" applyFont="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24" fillId="0" borderId="47"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24" fillId="0" borderId="25" xfId="0" applyFont="1" applyBorder="1" applyAlignment="1" applyProtection="1">
      <alignment horizontal="center" vertical="center" wrapText="1"/>
    </xf>
    <xf numFmtId="0" fontId="24" fillId="0" borderId="35" xfId="0" applyFont="1" applyBorder="1" applyAlignment="1" applyProtection="1">
      <alignment horizontal="center" vertical="center" wrapText="1"/>
    </xf>
    <xf numFmtId="0" fontId="24" fillId="0" borderId="37" xfId="0" applyFont="1" applyBorder="1" applyAlignment="1" applyProtection="1">
      <alignment horizontal="center" vertical="center" wrapText="1"/>
    </xf>
    <xf numFmtId="0" fontId="24" fillId="0" borderId="29" xfId="0" applyFont="1" applyBorder="1" applyAlignment="1" applyProtection="1">
      <alignment horizontal="center" vertical="center" wrapText="1"/>
    </xf>
    <xf numFmtId="0" fontId="24" fillId="0" borderId="34" xfId="0" applyFont="1" applyBorder="1" applyAlignment="1" applyProtection="1">
      <alignment horizontal="center" vertical="center" wrapText="1"/>
    </xf>
    <xf numFmtId="0" fontId="24" fillId="0" borderId="39" xfId="0" applyFont="1" applyBorder="1" applyAlignment="1" applyProtection="1">
      <alignment horizontal="center" vertical="center" wrapText="1"/>
    </xf>
    <xf numFmtId="0" fontId="24" fillId="0" borderId="16" xfId="0" applyFont="1" applyBorder="1" applyAlignment="1" applyProtection="1">
      <alignment horizontal="center" vertical="center" wrapText="1"/>
    </xf>
    <xf numFmtId="44" fontId="43" fillId="0" borderId="44" xfId="18" applyFont="1" applyFill="1" applyBorder="1" applyAlignment="1" applyProtection="1">
      <alignment horizontal="center" vertical="center"/>
    </xf>
    <xf numFmtId="0" fontId="37" fillId="11" borderId="2" xfId="0" applyFont="1" applyFill="1" applyBorder="1" applyAlignment="1" applyProtection="1">
      <alignment horizontal="center" vertical="center"/>
    </xf>
    <xf numFmtId="0" fontId="20" fillId="11" borderId="2" xfId="0" applyFont="1" applyFill="1" applyBorder="1" applyAlignment="1" applyProtection="1">
      <alignment horizontal="center" vertical="center"/>
    </xf>
    <xf numFmtId="0" fontId="13" fillId="0" borderId="45" xfId="0" applyFont="1" applyBorder="1" applyAlignment="1" applyProtection="1">
      <alignment horizontal="left" vertical="center"/>
    </xf>
    <xf numFmtId="0" fontId="13" fillId="0" borderId="20" xfId="0" applyFont="1" applyBorder="1" applyAlignment="1" applyProtection="1">
      <alignment horizontal="left" vertical="center"/>
    </xf>
    <xf numFmtId="0" fontId="13" fillId="0" borderId="21" xfId="0" applyFont="1" applyBorder="1" applyAlignment="1" applyProtection="1">
      <alignment horizontal="left" vertical="center"/>
    </xf>
    <xf numFmtId="0" fontId="24" fillId="0" borderId="18" xfId="0" applyFont="1" applyBorder="1" applyAlignment="1" applyProtection="1">
      <alignment horizontal="center" vertical="center"/>
    </xf>
    <xf numFmtId="0" fontId="24" fillId="0" borderId="9" xfId="0" applyFont="1" applyBorder="1" applyAlignment="1" applyProtection="1">
      <alignment horizontal="center" vertical="center"/>
    </xf>
    <xf numFmtId="0" fontId="24" fillId="0" borderId="6" xfId="0" applyFont="1" applyBorder="1" applyAlignment="1" applyProtection="1">
      <alignment horizontal="center" vertical="center"/>
    </xf>
    <xf numFmtId="0" fontId="15" fillId="10" borderId="31" xfId="0" applyFont="1" applyFill="1" applyBorder="1" applyAlignment="1" applyProtection="1">
      <alignment horizontal="center" vertical="center" wrapText="1"/>
    </xf>
    <xf numFmtId="0" fontId="15" fillId="10" borderId="15" xfId="0" applyFont="1" applyFill="1" applyBorder="1" applyAlignment="1" applyProtection="1">
      <alignment horizontal="center" vertical="center" wrapText="1"/>
    </xf>
    <xf numFmtId="0" fontId="15" fillId="10" borderId="30" xfId="0" applyFont="1" applyFill="1" applyBorder="1" applyAlignment="1" applyProtection="1">
      <alignment horizontal="center" vertical="center" wrapText="1"/>
    </xf>
    <xf numFmtId="0" fontId="15" fillId="10" borderId="19" xfId="0" applyFont="1" applyFill="1" applyBorder="1" applyAlignment="1" applyProtection="1">
      <alignment horizontal="center" vertical="center" wrapText="1"/>
    </xf>
    <xf numFmtId="0" fontId="37" fillId="10" borderId="15" xfId="0" applyFont="1" applyFill="1" applyBorder="1" applyAlignment="1" applyProtection="1">
      <alignment horizontal="center" vertical="center" wrapText="1"/>
    </xf>
    <xf numFmtId="0" fontId="37" fillId="10" borderId="19" xfId="0" applyFont="1" applyFill="1" applyBorder="1" applyAlignment="1" applyProtection="1">
      <alignment horizontal="center" vertical="center" wrapText="1"/>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26" fillId="0" borderId="36" xfId="0" applyFont="1" applyFill="1" applyBorder="1" applyAlignment="1" applyProtection="1">
      <alignment horizontal="center" vertical="center" wrapText="1"/>
    </xf>
    <xf numFmtId="0" fontId="26" fillId="0" borderId="33" xfId="0" applyFont="1" applyFill="1" applyBorder="1" applyAlignment="1" applyProtection="1">
      <alignment horizontal="center" vertical="center" wrapText="1"/>
    </xf>
    <xf numFmtId="0" fontId="31" fillId="14" borderId="36" xfId="0" applyFont="1" applyFill="1" applyBorder="1" applyAlignment="1" applyProtection="1">
      <alignment horizontal="left" vertical="center" wrapText="1"/>
      <protection locked="0"/>
    </xf>
    <xf numFmtId="0" fontId="31" fillId="14" borderId="33" xfId="0" applyFont="1" applyFill="1" applyBorder="1" applyAlignment="1" applyProtection="1">
      <alignment horizontal="left" vertical="center" wrapText="1"/>
      <protection locked="0"/>
    </xf>
    <xf numFmtId="0" fontId="30" fillId="0" borderId="41" xfId="0" applyFont="1" applyBorder="1" applyAlignment="1" applyProtection="1">
      <alignment horizontal="left" vertical="center"/>
    </xf>
    <xf numFmtId="0" fontId="30" fillId="0" borderId="39" xfId="0" applyFont="1" applyBorder="1" applyAlignment="1" applyProtection="1">
      <alignment horizontal="left" vertical="center"/>
    </xf>
    <xf numFmtId="165" fontId="30" fillId="0" borderId="41" xfId="20" applyNumberFormat="1" applyFont="1" applyFill="1" applyBorder="1" applyAlignment="1" applyProtection="1">
      <alignment horizontal="justify" vertical="top"/>
    </xf>
    <xf numFmtId="165" fontId="30" fillId="0" borderId="0" xfId="20" applyNumberFormat="1" applyFont="1" applyFill="1" applyBorder="1" applyAlignment="1" applyProtection="1">
      <alignment horizontal="justify" vertical="top"/>
    </xf>
    <xf numFmtId="165" fontId="30" fillId="0" borderId="39" xfId="20" applyNumberFormat="1" applyFont="1" applyFill="1" applyBorder="1" applyAlignment="1" applyProtection="1">
      <alignment horizontal="justify" vertical="top"/>
    </xf>
    <xf numFmtId="0" fontId="67" fillId="0" borderId="35" xfId="0" applyFont="1" applyBorder="1" applyAlignment="1" applyProtection="1">
      <alignment horizontal="center" vertical="center" wrapText="1"/>
    </xf>
    <xf numFmtId="0" fontId="67" fillId="0" borderId="15" xfId="0" applyFont="1" applyBorder="1" applyAlignment="1" applyProtection="1">
      <alignment horizontal="center" vertical="center"/>
    </xf>
    <xf numFmtId="0" fontId="67" fillId="0" borderId="46" xfId="0" applyFont="1" applyBorder="1" applyAlignment="1" applyProtection="1">
      <alignment horizontal="center" vertical="center"/>
    </xf>
    <xf numFmtId="0" fontId="67" fillId="0" borderId="37" xfId="0" applyFont="1" applyBorder="1" applyAlignment="1" applyProtection="1">
      <alignment horizontal="center" vertical="center"/>
    </xf>
    <xf numFmtId="0" fontId="67" fillId="0" borderId="0" xfId="0" applyFont="1" applyBorder="1" applyAlignment="1" applyProtection="1">
      <alignment horizontal="center" vertical="center"/>
    </xf>
    <xf numFmtId="0" fontId="67" fillId="0" borderId="47" xfId="0" applyFont="1" applyBorder="1" applyAlignment="1" applyProtection="1">
      <alignment horizontal="center" vertical="center"/>
    </xf>
    <xf numFmtId="0" fontId="67" fillId="0" borderId="56" xfId="0" applyFont="1" applyBorder="1" applyAlignment="1" applyProtection="1">
      <alignment horizontal="center" vertical="center"/>
    </xf>
    <xf numFmtId="0" fontId="67" fillId="0" borderId="38" xfId="0" applyFont="1" applyBorder="1" applyAlignment="1" applyProtection="1">
      <alignment horizontal="center" vertical="center"/>
    </xf>
    <xf numFmtId="0" fontId="67" fillId="0" borderId="49" xfId="0" applyFont="1" applyBorder="1" applyAlignment="1" applyProtection="1">
      <alignment horizontal="center" vertical="center"/>
    </xf>
    <xf numFmtId="0" fontId="64" fillId="0" borderId="15" xfId="0" applyFont="1" applyBorder="1" applyAlignment="1" applyProtection="1">
      <alignment horizontal="center" vertical="center" wrapText="1"/>
    </xf>
    <xf numFmtId="0" fontId="64" fillId="0" borderId="34" xfId="0" applyFont="1" applyBorder="1" applyAlignment="1" applyProtection="1">
      <alignment horizontal="center" vertical="center" wrapText="1"/>
    </xf>
    <xf numFmtId="0" fontId="64" fillId="0" borderId="37" xfId="0" applyFont="1" applyBorder="1" applyAlignment="1" applyProtection="1">
      <alignment horizontal="center" vertical="center" wrapText="1"/>
    </xf>
    <xf numFmtId="0" fontId="64" fillId="0" borderId="0"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56" xfId="0" applyFont="1" applyBorder="1" applyAlignment="1" applyProtection="1">
      <alignment horizontal="center" vertical="center" wrapText="1"/>
    </xf>
    <xf numFmtId="0" fontId="64" fillId="0" borderId="38"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36" fillId="11" borderId="22" xfId="0" applyFont="1" applyFill="1" applyBorder="1" applyAlignment="1" applyProtection="1">
      <alignment horizontal="center" vertical="center"/>
    </xf>
    <xf numFmtId="0" fontId="36" fillId="11" borderId="24" xfId="0" applyFont="1" applyFill="1" applyBorder="1" applyAlignment="1" applyProtection="1">
      <alignment horizontal="center" vertical="center"/>
    </xf>
    <xf numFmtId="0" fontId="36" fillId="11" borderId="23" xfId="0" applyFont="1" applyFill="1" applyBorder="1" applyAlignment="1" applyProtection="1">
      <alignment horizontal="center" vertical="center"/>
    </xf>
    <xf numFmtId="165" fontId="13" fillId="0" borderId="41" xfId="20" applyNumberFormat="1" applyFont="1" applyFill="1" applyBorder="1" applyAlignment="1" applyProtection="1">
      <alignment horizontal="justify" vertical="top"/>
    </xf>
    <xf numFmtId="165" fontId="13" fillId="0" borderId="0" xfId="20" applyNumberFormat="1" applyFont="1" applyFill="1" applyBorder="1" applyAlignment="1" applyProtection="1">
      <alignment horizontal="justify" vertical="top"/>
    </xf>
    <xf numFmtId="165" fontId="13" fillId="0" borderId="39" xfId="20" applyNumberFormat="1" applyFont="1" applyFill="1" applyBorder="1" applyAlignment="1" applyProtection="1">
      <alignment horizontal="justify" vertical="top"/>
    </xf>
    <xf numFmtId="44" fontId="45" fillId="0" borderId="13" xfId="18" applyFont="1" applyFill="1" applyBorder="1" applyAlignment="1" applyProtection="1">
      <alignment horizontal="center" vertical="center"/>
    </xf>
    <xf numFmtId="44" fontId="45" fillId="0" borderId="10" xfId="18" applyFont="1" applyFill="1" applyBorder="1" applyAlignment="1" applyProtection="1">
      <alignment horizontal="center" vertical="center"/>
    </xf>
    <xf numFmtId="44" fontId="45" fillId="0" borderId="51" xfId="18" applyFont="1" applyFill="1" applyBorder="1" applyAlignment="1" applyProtection="1">
      <alignment horizontal="center" vertical="center"/>
    </xf>
    <xf numFmtId="0" fontId="23" fillId="10" borderId="5" xfId="0" applyFont="1" applyFill="1" applyBorder="1" applyAlignment="1" applyProtection="1">
      <alignment horizontal="center" vertical="center" wrapText="1"/>
    </xf>
    <xf numFmtId="0" fontId="23" fillId="10" borderId="9" xfId="0" applyFont="1" applyFill="1" applyBorder="1" applyAlignment="1" applyProtection="1">
      <alignment horizontal="center" vertical="center" wrapText="1"/>
    </xf>
    <xf numFmtId="0" fontId="23" fillId="10" borderId="7" xfId="0" applyFont="1" applyFill="1" applyBorder="1" applyAlignment="1" applyProtection="1">
      <alignment horizontal="center" vertical="center" wrapText="1"/>
    </xf>
    <xf numFmtId="44" fontId="44" fillId="10" borderId="5" xfId="0" applyNumberFormat="1" applyFont="1" applyFill="1" applyBorder="1" applyAlignment="1" applyProtection="1">
      <alignment horizontal="center"/>
    </xf>
    <xf numFmtId="0" fontId="44" fillId="10" borderId="9" xfId="0" applyFont="1" applyFill="1" applyBorder="1" applyAlignment="1" applyProtection="1">
      <alignment horizontal="center"/>
    </xf>
    <xf numFmtId="0" fontId="44" fillId="10" borderId="7" xfId="0" applyFont="1" applyFill="1" applyBorder="1" applyAlignment="1" applyProtection="1">
      <alignment horizontal="center"/>
    </xf>
    <xf numFmtId="0" fontId="28" fillId="10" borderId="48" xfId="0" applyFont="1" applyFill="1" applyBorder="1" applyAlignment="1" applyProtection="1">
      <alignment horizontal="center" vertical="center"/>
    </xf>
    <xf numFmtId="0" fontId="28" fillId="10" borderId="33" xfId="0" applyFont="1" applyFill="1" applyBorder="1" applyAlignment="1" applyProtection="1">
      <alignment horizontal="center" vertical="center"/>
    </xf>
    <xf numFmtId="0" fontId="28" fillId="10" borderId="27" xfId="0" applyFont="1" applyFill="1" applyBorder="1" applyAlignment="1" applyProtection="1">
      <alignment horizontal="center" vertical="center"/>
    </xf>
    <xf numFmtId="0" fontId="28" fillId="10" borderId="33" xfId="0" applyFont="1" applyFill="1" applyBorder="1" applyAlignment="1" applyProtection="1">
      <alignment horizontal="center" vertical="center" wrapText="1"/>
    </xf>
    <xf numFmtId="0" fontId="28" fillId="10" borderId="8" xfId="0" applyFont="1" applyFill="1" applyBorder="1" applyAlignment="1" applyProtection="1">
      <alignment horizontal="center" vertical="center" wrapText="1"/>
    </xf>
    <xf numFmtId="0" fontId="28" fillId="10" borderId="33" xfId="0" applyFont="1" applyFill="1" applyBorder="1" applyAlignment="1" applyProtection="1">
      <alignment horizontal="center" wrapText="1"/>
    </xf>
    <xf numFmtId="0" fontId="28" fillId="10" borderId="33" xfId="0" applyFont="1" applyFill="1" applyBorder="1" applyAlignment="1" applyProtection="1">
      <alignment horizontal="center"/>
    </xf>
    <xf numFmtId="0" fontId="23" fillId="10" borderId="33" xfId="0" applyFont="1" applyFill="1" applyBorder="1" applyAlignment="1" applyProtection="1">
      <alignment horizontal="center" wrapText="1"/>
    </xf>
    <xf numFmtId="0" fontId="23" fillId="10" borderId="33" xfId="0" applyFont="1" applyFill="1" applyBorder="1" applyAlignment="1" applyProtection="1">
      <alignment horizontal="center"/>
    </xf>
    <xf numFmtId="0" fontId="23" fillId="10" borderId="57" xfId="0" applyFont="1" applyFill="1" applyBorder="1" applyAlignment="1" applyProtection="1">
      <alignment horizontal="center"/>
    </xf>
    <xf numFmtId="0" fontId="23" fillId="10" borderId="8" xfId="0" applyFont="1" applyFill="1" applyBorder="1" applyAlignment="1" applyProtection="1">
      <alignment horizontal="center"/>
    </xf>
    <xf numFmtId="0" fontId="23" fillId="10" borderId="26" xfId="0" applyFont="1" applyFill="1" applyBorder="1" applyAlignment="1" applyProtection="1">
      <alignment horizontal="center"/>
    </xf>
    <xf numFmtId="44" fontId="34" fillId="0" borderId="43" xfId="18" applyFont="1" applyBorder="1" applyAlignment="1" applyProtection="1">
      <alignment horizontal="center" vertical="center"/>
    </xf>
    <xf numFmtId="44" fontId="34" fillId="0" borderId="42" xfId="18" applyFont="1" applyBorder="1" applyAlignment="1" applyProtection="1">
      <alignment horizontal="center" vertical="center"/>
    </xf>
    <xf numFmtId="44" fontId="30" fillId="0" borderId="42" xfId="0" applyNumberFormat="1" applyFont="1" applyBorder="1" applyAlignment="1" applyProtection="1">
      <alignment horizontal="center" vertical="center"/>
    </xf>
    <xf numFmtId="0" fontId="30" fillId="0" borderId="42" xfId="0" applyFont="1" applyBorder="1" applyAlignment="1" applyProtection="1">
      <alignment horizontal="center" vertical="center"/>
    </xf>
    <xf numFmtId="44" fontId="44" fillId="10" borderId="42" xfId="0" applyNumberFormat="1" applyFont="1" applyFill="1" applyBorder="1" applyAlignment="1" applyProtection="1">
      <alignment horizontal="center" vertical="center"/>
    </xf>
    <xf numFmtId="0" fontId="44" fillId="10" borderId="42" xfId="0" applyFont="1" applyFill="1" applyBorder="1" applyAlignment="1" applyProtection="1">
      <alignment horizontal="center" vertical="center"/>
    </xf>
    <xf numFmtId="0" fontId="44" fillId="10" borderId="44" xfId="0" applyFont="1" applyFill="1" applyBorder="1" applyAlignment="1" applyProtection="1">
      <alignment horizontal="center" vertical="center"/>
    </xf>
    <xf numFmtId="0" fontId="23" fillId="10" borderId="5" xfId="0"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3" fillId="10" borderId="6" xfId="0" applyFont="1" applyFill="1" applyBorder="1" applyAlignment="1">
      <alignment horizontal="center" vertical="center" wrapText="1"/>
    </xf>
    <xf numFmtId="44" fontId="34" fillId="0" borderId="5" xfId="18" applyFont="1" applyFill="1" applyBorder="1" applyAlignment="1" applyProtection="1">
      <alignment horizontal="center" vertical="center" shrinkToFit="1"/>
    </xf>
    <xf numFmtId="44" fontId="34" fillId="0" borderId="9" xfId="18" applyFont="1" applyFill="1" applyBorder="1" applyAlignment="1" applyProtection="1">
      <alignment horizontal="center" vertical="center" shrinkToFit="1"/>
    </xf>
    <xf numFmtId="44" fontId="34" fillId="0" borderId="6" xfId="18" applyFont="1" applyFill="1" applyBorder="1" applyAlignment="1" applyProtection="1">
      <alignment horizontal="center" vertical="center" shrinkToFit="1"/>
    </xf>
    <xf numFmtId="44" fontId="23" fillId="10" borderId="5" xfId="0" applyNumberFormat="1" applyFont="1" applyFill="1" applyBorder="1" applyAlignment="1">
      <alignment horizontal="center" vertical="center" shrinkToFit="1"/>
    </xf>
    <xf numFmtId="44" fontId="23" fillId="10" borderId="9" xfId="0" applyNumberFormat="1" applyFont="1" applyFill="1" applyBorder="1" applyAlignment="1">
      <alignment horizontal="center" vertical="center" shrinkToFit="1"/>
    </xf>
    <xf numFmtId="44" fontId="23" fillId="10" borderId="6" xfId="0" applyNumberFormat="1" applyFont="1" applyFill="1" applyBorder="1" applyAlignment="1">
      <alignment horizontal="center" vertical="center" shrinkToFit="1"/>
    </xf>
    <xf numFmtId="44" fontId="34" fillId="10" borderId="5" xfId="0" applyNumberFormat="1" applyFont="1" applyFill="1" applyBorder="1" applyAlignment="1">
      <alignment horizontal="center" vertical="center" shrinkToFit="1"/>
    </xf>
    <xf numFmtId="44" fontId="34" fillId="10" borderId="9" xfId="0" applyNumberFormat="1" applyFont="1" applyFill="1" applyBorder="1" applyAlignment="1">
      <alignment horizontal="center" vertical="center" shrinkToFit="1"/>
    </xf>
    <xf numFmtId="44" fontId="34" fillId="10" borderId="6" xfId="0" applyNumberFormat="1" applyFont="1" applyFill="1" applyBorder="1" applyAlignment="1">
      <alignment horizontal="center" vertical="center" shrinkToFit="1"/>
    </xf>
    <xf numFmtId="44" fontId="23" fillId="10" borderId="8" xfId="18" applyFont="1" applyFill="1" applyBorder="1" applyAlignment="1" applyProtection="1">
      <alignment horizontal="center" vertical="center" shrinkToFit="1"/>
    </xf>
    <xf numFmtId="44" fontId="34" fillId="10" borderId="5" xfId="18" applyFont="1" applyFill="1" applyBorder="1" applyAlignment="1" applyProtection="1">
      <alignment horizontal="center" vertical="center" shrinkToFit="1"/>
    </xf>
    <xf numFmtId="44" fontId="34" fillId="10" borderId="9" xfId="18" applyFont="1" applyFill="1" applyBorder="1" applyAlignment="1" applyProtection="1">
      <alignment horizontal="center" vertical="center" shrinkToFit="1"/>
    </xf>
    <xf numFmtId="44" fontId="34" fillId="10" borderId="6" xfId="18" applyFont="1" applyFill="1" applyBorder="1" applyAlignment="1" applyProtection="1">
      <alignment horizontal="center" vertical="center" shrinkToFit="1"/>
    </xf>
    <xf numFmtId="0" fontId="25" fillId="10" borderId="31" xfId="0" applyFont="1" applyFill="1" applyBorder="1" applyAlignment="1">
      <alignment horizontal="center" vertical="center" wrapText="1"/>
    </xf>
    <xf numFmtId="0" fontId="25" fillId="10" borderId="15" xfId="0" applyFont="1" applyFill="1" applyBorder="1" applyAlignment="1">
      <alignment horizontal="center" vertical="center" wrapText="1"/>
    </xf>
    <xf numFmtId="0" fontId="25" fillId="10" borderId="46" xfId="0" applyFont="1" applyFill="1" applyBorder="1" applyAlignment="1">
      <alignment horizontal="center" vertical="center" wrapText="1"/>
    </xf>
    <xf numFmtId="0" fontId="25" fillId="10" borderId="41" xfId="0" applyFont="1" applyFill="1" applyBorder="1" applyAlignment="1">
      <alignment horizontal="center" vertical="center" wrapText="1"/>
    </xf>
    <xf numFmtId="0" fontId="25" fillId="10" borderId="0" xfId="0" applyFont="1" applyFill="1" applyBorder="1" applyAlignment="1">
      <alignment horizontal="center" vertical="center" wrapText="1"/>
    </xf>
    <xf numFmtId="0" fontId="25" fillId="10" borderId="47" xfId="0" applyFont="1" applyFill="1" applyBorder="1" applyAlignment="1">
      <alignment horizontal="center" vertical="center" wrapText="1"/>
    </xf>
    <xf numFmtId="0" fontId="25" fillId="10" borderId="30" xfId="0" applyFont="1" applyFill="1" applyBorder="1" applyAlignment="1">
      <alignment horizontal="center" vertical="center" wrapText="1"/>
    </xf>
    <xf numFmtId="0" fontId="25" fillId="10" borderId="19" xfId="0" applyFont="1" applyFill="1" applyBorder="1" applyAlignment="1">
      <alignment horizontal="center" vertical="center" wrapText="1"/>
    </xf>
    <xf numFmtId="0" fontId="28" fillId="0" borderId="5" xfId="0" applyFont="1" applyBorder="1" applyAlignment="1">
      <alignment horizontal="left" vertical="center" shrinkToFit="1"/>
    </xf>
    <xf numFmtId="0" fontId="28" fillId="0" borderId="9" xfId="0" applyFont="1" applyBorder="1" applyAlignment="1">
      <alignment horizontal="left" vertical="center" shrinkToFit="1"/>
    </xf>
    <xf numFmtId="0" fontId="28" fillId="0" borderId="6" xfId="0" applyFont="1" applyBorder="1" applyAlignment="1">
      <alignment horizontal="left" vertical="center" shrinkToFit="1"/>
    </xf>
    <xf numFmtId="44" fontId="30" fillId="0" borderId="5" xfId="18" applyFont="1" applyFill="1" applyBorder="1" applyAlignment="1" applyProtection="1">
      <alignment horizontal="center" vertical="center" shrinkToFit="1"/>
    </xf>
    <xf numFmtId="44" fontId="30" fillId="0" borderId="9" xfId="18" applyFont="1" applyFill="1" applyBorder="1" applyAlignment="1" applyProtection="1">
      <alignment horizontal="center" vertical="center" shrinkToFit="1"/>
    </xf>
    <xf numFmtId="44" fontId="30" fillId="0" borderId="6" xfId="18" applyFont="1" applyFill="1" applyBorder="1" applyAlignment="1" applyProtection="1">
      <alignment horizontal="center" vertical="center" shrinkToFit="1"/>
    </xf>
    <xf numFmtId="0" fontId="25" fillId="0" borderId="29" xfId="0" applyFont="1" applyFill="1" applyBorder="1" applyAlignment="1" applyProtection="1">
      <alignment horizontal="left" vertical="center" wrapText="1"/>
    </xf>
    <xf numFmtId="0" fontId="25" fillId="0" borderId="19" xfId="0" applyFont="1" applyFill="1" applyBorder="1" applyAlignment="1" applyProtection="1">
      <alignment horizontal="left" vertical="center" wrapText="1"/>
    </xf>
    <xf numFmtId="0" fontId="25" fillId="0" borderId="25" xfId="0" applyFont="1" applyFill="1" applyBorder="1" applyAlignment="1" applyProtection="1">
      <alignment horizontal="left" vertical="center" wrapText="1"/>
    </xf>
    <xf numFmtId="44" fontId="28" fillId="0" borderId="5" xfId="0" applyNumberFormat="1" applyFont="1" applyFill="1" applyBorder="1" applyAlignment="1" applyProtection="1">
      <alignment horizontal="center" vertical="center"/>
    </xf>
    <xf numFmtId="0" fontId="28" fillId="0" borderId="9" xfId="0" applyFont="1" applyFill="1" applyBorder="1" applyAlignment="1" applyProtection="1">
      <alignment horizontal="center" vertical="center"/>
    </xf>
    <xf numFmtId="0" fontId="28" fillId="0" borderId="6" xfId="0" applyFont="1" applyFill="1" applyBorder="1" applyAlignment="1" applyProtection="1">
      <alignment horizontal="center" vertical="center"/>
    </xf>
    <xf numFmtId="44" fontId="23" fillId="10" borderId="5" xfId="0" applyNumberFormat="1" applyFont="1" applyFill="1" applyBorder="1" applyAlignment="1" applyProtection="1">
      <alignment horizontal="center" vertical="center"/>
    </xf>
    <xf numFmtId="0" fontId="23" fillId="10" borderId="9" xfId="0" applyFont="1" applyFill="1" applyBorder="1" applyAlignment="1" applyProtection="1">
      <alignment horizontal="center" vertical="center"/>
    </xf>
    <xf numFmtId="0" fontId="23" fillId="10" borderId="7" xfId="0" applyFont="1" applyFill="1" applyBorder="1" applyAlignment="1" applyProtection="1">
      <alignment horizontal="center" vertical="center"/>
    </xf>
    <xf numFmtId="0" fontId="28" fillId="0" borderId="8" xfId="20" applyNumberFormat="1" applyFont="1" applyFill="1" applyBorder="1" applyAlignment="1" applyProtection="1">
      <alignment horizontal="center" vertical="center"/>
    </xf>
    <xf numFmtId="0" fontId="25" fillId="0" borderId="8" xfId="0" applyFont="1" applyBorder="1" applyAlignment="1">
      <alignment horizontal="left" vertical="center" wrapText="1"/>
    </xf>
    <xf numFmtId="0" fontId="28" fillId="0" borderId="8" xfId="0" applyFont="1" applyBorder="1" applyAlignment="1">
      <alignment horizontal="center" vertical="center"/>
    </xf>
    <xf numFmtId="10" fontId="23" fillId="0" borderId="8" xfId="19" applyNumberFormat="1" applyFont="1" applyFill="1" applyBorder="1" applyAlignment="1" applyProtection="1">
      <alignment horizontal="center" vertical="center"/>
    </xf>
    <xf numFmtId="44" fontId="28" fillId="0" borderId="8" xfId="0" applyNumberFormat="1" applyFont="1" applyBorder="1" applyAlignment="1">
      <alignment horizontal="center" vertical="center"/>
    </xf>
    <xf numFmtId="44" fontId="28" fillId="0" borderId="8" xfId="0" applyNumberFormat="1" applyFont="1" applyFill="1" applyBorder="1" applyAlignment="1">
      <alignment horizontal="center" vertical="center"/>
    </xf>
    <xf numFmtId="0" fontId="23" fillId="10" borderId="35" xfId="0" applyFont="1" applyFill="1" applyBorder="1" applyAlignment="1" applyProtection="1">
      <alignment horizontal="center" vertical="center" wrapText="1"/>
    </xf>
    <xf numFmtId="0" fontId="23" fillId="10" borderId="15" xfId="0" applyFont="1" applyFill="1" applyBorder="1" applyAlignment="1" applyProtection="1">
      <alignment horizontal="center" vertical="center" wrapText="1"/>
    </xf>
    <xf numFmtId="0" fontId="23" fillId="10" borderId="46" xfId="0" applyFont="1" applyFill="1" applyBorder="1" applyAlignment="1" applyProtection="1">
      <alignment horizontal="center" vertical="center" wrapText="1"/>
    </xf>
    <xf numFmtId="0" fontId="23" fillId="10" borderId="37" xfId="0" applyFont="1" applyFill="1" applyBorder="1" applyAlignment="1" applyProtection="1">
      <alignment horizontal="center" vertical="center" wrapText="1"/>
    </xf>
    <xf numFmtId="0" fontId="23" fillId="10" borderId="0" xfId="0" applyFont="1" applyFill="1" applyBorder="1" applyAlignment="1" applyProtection="1">
      <alignment horizontal="center" vertical="center" wrapText="1"/>
    </xf>
    <xf numFmtId="0" fontId="23" fillId="10" borderId="47" xfId="0" applyFont="1" applyFill="1" applyBorder="1" applyAlignment="1" applyProtection="1">
      <alignment horizontal="center" vertical="center" wrapText="1"/>
    </xf>
    <xf numFmtId="0" fontId="23" fillId="10" borderId="29" xfId="0" applyFont="1" applyFill="1" applyBorder="1" applyAlignment="1" applyProtection="1">
      <alignment horizontal="center" vertical="center" wrapText="1"/>
    </xf>
    <xf numFmtId="0" fontId="23" fillId="10" borderId="19" xfId="0" applyFont="1" applyFill="1" applyBorder="1" applyAlignment="1" applyProtection="1">
      <alignment horizontal="center" vertical="center" wrapText="1"/>
    </xf>
    <xf numFmtId="0" fontId="23" fillId="10" borderId="25" xfId="0" applyFont="1" applyFill="1" applyBorder="1" applyAlignment="1" applyProtection="1">
      <alignment horizontal="center" vertical="center" wrapText="1"/>
    </xf>
    <xf numFmtId="0" fontId="25" fillId="10" borderId="8" xfId="0" applyFont="1" applyFill="1" applyBorder="1" applyAlignment="1" applyProtection="1">
      <alignment horizontal="center" vertical="center" wrapText="1"/>
    </xf>
    <xf numFmtId="0" fontId="25" fillId="10" borderId="36" xfId="0" applyFont="1" applyFill="1" applyBorder="1" applyAlignment="1" applyProtection="1">
      <alignment horizontal="center" vertical="center" wrapText="1"/>
    </xf>
    <xf numFmtId="44" fontId="23" fillId="10" borderId="8" xfId="0" applyNumberFormat="1" applyFont="1" applyFill="1" applyBorder="1" applyAlignment="1">
      <alignment horizontal="center" vertical="center"/>
    </xf>
    <xf numFmtId="0" fontId="23" fillId="10" borderId="8" xfId="0" applyFont="1" applyFill="1" applyBorder="1" applyAlignment="1">
      <alignment horizontal="center" vertical="center"/>
    </xf>
    <xf numFmtId="0" fontId="23" fillId="10" borderId="26" xfId="0" applyFont="1" applyFill="1" applyBorder="1" applyAlignment="1">
      <alignment horizontal="center" vertical="center"/>
    </xf>
    <xf numFmtId="44" fontId="23" fillId="10" borderId="8" xfId="0" applyNumberFormat="1" applyFont="1" applyFill="1" applyBorder="1" applyAlignment="1" applyProtection="1">
      <alignment horizontal="center" vertical="center" shrinkToFit="1"/>
    </xf>
    <xf numFmtId="0" fontId="23" fillId="10" borderId="8" xfId="0" applyFont="1" applyFill="1" applyBorder="1" applyAlignment="1" applyProtection="1">
      <alignment horizontal="center" vertical="center" shrinkToFit="1"/>
    </xf>
    <xf numFmtId="0" fontId="23" fillId="10" borderId="26" xfId="0" applyFont="1" applyFill="1" applyBorder="1" applyAlignment="1" applyProtection="1">
      <alignment horizontal="center" vertical="center" shrinkToFit="1"/>
    </xf>
    <xf numFmtId="0" fontId="25" fillId="0" borderId="8" xfId="0" applyFont="1" applyFill="1" applyBorder="1" applyAlignment="1" applyProtection="1">
      <alignment horizontal="left" vertical="center" wrapText="1"/>
    </xf>
    <xf numFmtId="43" fontId="28" fillId="0" borderId="8" xfId="0" applyNumberFormat="1" applyFont="1" applyFill="1" applyBorder="1" applyAlignment="1" applyProtection="1">
      <alignment horizontal="center" vertical="center" shrinkToFit="1"/>
    </xf>
    <xf numFmtId="0" fontId="28" fillId="0" borderId="8" xfId="0" applyFont="1" applyFill="1" applyBorder="1" applyAlignment="1" applyProtection="1">
      <alignment horizontal="center" vertical="center" shrinkToFit="1"/>
    </xf>
    <xf numFmtId="44" fontId="28" fillId="0" borderId="8" xfId="0" applyNumberFormat="1" applyFont="1" applyFill="1" applyBorder="1" applyAlignment="1" applyProtection="1">
      <alignment horizontal="center" vertical="center" shrinkToFit="1"/>
    </xf>
    <xf numFmtId="0" fontId="25" fillId="10" borderId="35" xfId="0" applyFont="1" applyFill="1" applyBorder="1" applyAlignment="1">
      <alignment horizontal="center" vertical="center" wrapText="1"/>
    </xf>
    <xf numFmtId="0" fontId="25" fillId="10" borderId="37" xfId="0" applyFont="1" applyFill="1" applyBorder="1" applyAlignment="1">
      <alignment horizontal="center" vertical="center" wrapText="1"/>
    </xf>
    <xf numFmtId="0" fontId="25" fillId="10" borderId="29" xfId="0" applyFont="1" applyFill="1" applyBorder="1" applyAlignment="1">
      <alignment horizontal="center" vertical="center" wrapText="1"/>
    </xf>
    <xf numFmtId="44" fontId="28" fillId="13" borderId="0" xfId="18" applyFont="1" applyFill="1" applyAlignment="1">
      <alignment horizontal="center"/>
    </xf>
    <xf numFmtId="44" fontId="34" fillId="10" borderId="5" xfId="0" applyNumberFormat="1" applyFont="1" applyFill="1" applyBorder="1" applyAlignment="1" applyProtection="1">
      <alignment horizontal="center" vertical="center" shrinkToFit="1"/>
    </xf>
    <xf numFmtId="44" fontId="34" fillId="10" borderId="9" xfId="0" applyNumberFormat="1" applyFont="1" applyFill="1" applyBorder="1" applyAlignment="1" applyProtection="1">
      <alignment horizontal="center" vertical="center" shrinkToFit="1"/>
    </xf>
    <xf numFmtId="44" fontId="34" fillId="10" borderId="6" xfId="0" applyNumberFormat="1" applyFont="1" applyFill="1" applyBorder="1" applyAlignment="1" applyProtection="1">
      <alignment horizontal="center" vertical="center" shrinkToFit="1"/>
    </xf>
    <xf numFmtId="0" fontId="15" fillId="0" borderId="41" xfId="0" applyFont="1" applyBorder="1" applyAlignment="1">
      <alignment horizontal="left" vertical="center"/>
    </xf>
    <xf numFmtId="0" fontId="15" fillId="0" borderId="0" xfId="0" applyFont="1" applyBorder="1" applyAlignment="1">
      <alignment horizontal="left" vertical="center"/>
    </xf>
    <xf numFmtId="0" fontId="15" fillId="0" borderId="39" xfId="0" applyFont="1" applyBorder="1" applyAlignment="1">
      <alignment horizontal="left" vertical="center"/>
    </xf>
    <xf numFmtId="0" fontId="23" fillId="10" borderId="8"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3" fillId="10" borderId="26" xfId="0" applyFont="1" applyFill="1" applyBorder="1" applyAlignment="1">
      <alignment horizontal="center" vertical="center" wrapText="1"/>
    </xf>
    <xf numFmtId="10" fontId="28" fillId="0" borderId="8" xfId="19" applyNumberFormat="1" applyFont="1" applyFill="1" applyBorder="1" applyAlignment="1" applyProtection="1">
      <alignment horizontal="right" vertical="center"/>
    </xf>
    <xf numFmtId="10" fontId="28" fillId="0" borderId="26" xfId="19" applyNumberFormat="1" applyFont="1" applyFill="1" applyBorder="1" applyAlignment="1" applyProtection="1">
      <alignment horizontal="right" vertical="center"/>
    </xf>
    <xf numFmtId="44" fontId="44" fillId="10" borderId="22" xfId="0" applyNumberFormat="1" applyFont="1" applyFill="1" applyBorder="1" applyAlignment="1" applyProtection="1">
      <alignment horizontal="center" vertical="center"/>
    </xf>
    <xf numFmtId="0" fontId="44" fillId="10" borderId="24" xfId="0" applyFont="1" applyFill="1" applyBorder="1" applyAlignment="1" applyProtection="1">
      <alignment horizontal="center" vertical="center"/>
    </xf>
    <xf numFmtId="0" fontId="44" fillId="10" borderId="23" xfId="0" applyFont="1" applyFill="1" applyBorder="1" applyAlignment="1" applyProtection="1">
      <alignment horizontal="center" vertical="center"/>
    </xf>
    <xf numFmtId="10" fontId="28" fillId="0" borderId="15" xfId="19" applyNumberFormat="1" applyFont="1" applyFill="1" applyBorder="1" applyAlignment="1" applyProtection="1">
      <alignment horizontal="right" vertical="center"/>
    </xf>
    <xf numFmtId="10" fontId="28" fillId="0" borderId="46" xfId="19" applyNumberFormat="1" applyFont="1" applyFill="1" applyBorder="1" applyAlignment="1" applyProtection="1">
      <alignment horizontal="right" vertical="center"/>
    </xf>
    <xf numFmtId="43" fontId="38" fillId="0" borderId="27" xfId="20" applyFont="1" applyFill="1" applyBorder="1" applyAlignment="1" applyProtection="1">
      <alignment horizontal="center" vertical="center"/>
    </xf>
    <xf numFmtId="43" fontId="28" fillId="0" borderId="8" xfId="20" applyFont="1" applyFill="1" applyBorder="1" applyAlignment="1" applyProtection="1">
      <alignment horizontal="center" vertical="center"/>
    </xf>
    <xf numFmtId="44" fontId="28" fillId="0" borderId="8" xfId="18" applyFont="1" applyBorder="1" applyAlignment="1" applyProtection="1">
      <alignment horizontal="center" vertical="center"/>
    </xf>
    <xf numFmtId="44" fontId="28" fillId="0" borderId="26" xfId="18" applyFont="1" applyBorder="1" applyAlignment="1" applyProtection="1">
      <alignment horizontal="center" vertical="center"/>
    </xf>
    <xf numFmtId="0" fontId="28" fillId="0" borderId="27" xfId="0" applyFont="1" applyFill="1" applyBorder="1" applyAlignment="1" applyProtection="1">
      <alignment horizontal="center" vertical="center"/>
    </xf>
    <xf numFmtId="0" fontId="28" fillId="0" borderId="8" xfId="0" applyFont="1" applyFill="1" applyBorder="1" applyAlignment="1" applyProtection="1">
      <alignment horizontal="center" vertical="center"/>
    </xf>
    <xf numFmtId="0" fontId="28" fillId="0" borderId="8" xfId="0" applyFont="1" applyBorder="1" applyAlignment="1" applyProtection="1">
      <alignment horizontal="center"/>
    </xf>
    <xf numFmtId="0" fontId="28" fillId="0" borderId="26" xfId="0" applyFont="1" applyBorder="1" applyAlignment="1" applyProtection="1">
      <alignment horizontal="center"/>
    </xf>
    <xf numFmtId="0" fontId="23" fillId="10" borderId="18" xfId="0" applyFont="1" applyFill="1" applyBorder="1" applyAlignment="1" applyProtection="1">
      <alignment horizontal="center" vertical="center"/>
    </xf>
    <xf numFmtId="0" fontId="28" fillId="10" borderId="62" xfId="0" applyFont="1" applyFill="1" applyBorder="1" applyAlignment="1" applyProtection="1">
      <alignment horizontal="center" vertical="center"/>
    </xf>
    <xf numFmtId="0" fontId="28" fillId="10" borderId="32" xfId="0" applyFont="1" applyFill="1" applyBorder="1" applyAlignment="1" applyProtection="1">
      <alignment horizontal="center" vertical="center"/>
    </xf>
    <xf numFmtId="0" fontId="28" fillId="10" borderId="32" xfId="0" applyFont="1" applyFill="1" applyBorder="1" applyAlignment="1" applyProtection="1">
      <alignment horizontal="center" vertical="center" wrapText="1"/>
    </xf>
    <xf numFmtId="0" fontId="28" fillId="10" borderId="32" xfId="0" applyFont="1" applyFill="1" applyBorder="1" applyAlignment="1" applyProtection="1">
      <alignment horizontal="center" wrapText="1"/>
    </xf>
    <xf numFmtId="0" fontId="28" fillId="10" borderId="32" xfId="0" applyFont="1" applyFill="1" applyBorder="1" applyAlignment="1" applyProtection="1">
      <alignment horizontal="center"/>
    </xf>
    <xf numFmtId="0" fontId="23" fillId="10" borderId="32" xfId="0" applyFont="1" applyFill="1" applyBorder="1" applyAlignment="1" applyProtection="1">
      <alignment horizontal="center" wrapText="1"/>
    </xf>
    <xf numFmtId="0" fontId="23" fillId="10" borderId="32" xfId="0" applyFont="1" applyFill="1" applyBorder="1" applyAlignment="1" applyProtection="1">
      <alignment horizontal="center"/>
    </xf>
    <xf numFmtId="0" fontId="23" fillId="10" borderId="50" xfId="0" applyFont="1" applyFill="1" applyBorder="1" applyAlignment="1" applyProtection="1">
      <alignment horizontal="center"/>
    </xf>
    <xf numFmtId="0" fontId="23" fillId="0" borderId="5" xfId="0" applyFont="1" applyFill="1" applyBorder="1" applyAlignment="1" applyProtection="1">
      <alignment horizontal="left" vertical="center" shrinkToFit="1"/>
    </xf>
    <xf numFmtId="0" fontId="23" fillId="0" borderId="9" xfId="0" applyFont="1" applyFill="1" applyBorder="1" applyAlignment="1" applyProtection="1">
      <alignment horizontal="left" vertical="center" shrinkToFit="1"/>
    </xf>
    <xf numFmtId="0" fontId="23" fillId="0" borderId="6" xfId="0" applyFont="1" applyFill="1" applyBorder="1" applyAlignment="1" applyProtection="1">
      <alignment horizontal="left" vertical="center" shrinkToFit="1"/>
    </xf>
    <xf numFmtId="44" fontId="30" fillId="0" borderId="36" xfId="18" applyFont="1" applyFill="1" applyBorder="1" applyAlignment="1" applyProtection="1">
      <alignment horizontal="center" vertical="center"/>
    </xf>
    <xf numFmtId="0" fontId="23" fillId="10" borderId="8" xfId="0" applyFont="1" applyFill="1" applyBorder="1" applyAlignment="1" applyProtection="1">
      <alignment horizontal="center" vertical="center" wrapText="1"/>
    </xf>
    <xf numFmtId="44" fontId="34" fillId="0" borderId="5" xfId="18" applyFont="1" applyFill="1" applyBorder="1" applyAlignment="1" applyProtection="1">
      <alignment horizontal="center" vertical="center"/>
    </xf>
    <xf numFmtId="44" fontId="34" fillId="0" borderId="9" xfId="18" applyFont="1" applyFill="1" applyBorder="1" applyAlignment="1" applyProtection="1">
      <alignment horizontal="center" vertical="center"/>
    </xf>
    <xf numFmtId="44" fontId="34" fillId="0" borderId="6" xfId="18" applyFont="1" applyFill="1" applyBorder="1" applyAlignment="1" applyProtection="1">
      <alignment horizontal="center" vertical="center"/>
    </xf>
    <xf numFmtId="44" fontId="34" fillId="0" borderId="8" xfId="18" applyFont="1" applyFill="1" applyBorder="1" applyAlignment="1" applyProtection="1">
      <alignment horizontal="center" vertical="center"/>
    </xf>
    <xf numFmtId="44" fontId="34" fillId="0" borderId="26" xfId="18" applyFont="1" applyFill="1" applyBorder="1" applyAlignment="1" applyProtection="1">
      <alignment horizontal="center" vertical="center"/>
    </xf>
    <xf numFmtId="44" fontId="30" fillId="0" borderId="8" xfId="18" applyFont="1" applyFill="1" applyBorder="1" applyAlignment="1" applyProtection="1">
      <alignment horizontal="center" vertical="center"/>
    </xf>
    <xf numFmtId="44" fontId="40" fillId="14" borderId="8" xfId="18" applyFont="1" applyFill="1" applyBorder="1" applyAlignment="1" applyProtection="1">
      <alignment horizontal="center" vertical="center"/>
      <protection locked="0"/>
    </xf>
    <xf numFmtId="44" fontId="30" fillId="0" borderId="26" xfId="18" applyFont="1" applyFill="1" applyBorder="1" applyAlignment="1" applyProtection="1">
      <alignment horizontal="center" vertical="center"/>
    </xf>
    <xf numFmtId="9" fontId="13" fillId="0" borderId="8" xfId="19" applyFont="1" applyFill="1" applyBorder="1" applyAlignment="1" applyProtection="1">
      <alignment horizontal="center" vertical="center"/>
    </xf>
    <xf numFmtId="44" fontId="13" fillId="0" borderId="8" xfId="18" applyFont="1" applyBorder="1" applyAlignment="1" applyProtection="1">
      <alignment horizontal="center"/>
    </xf>
    <xf numFmtId="44" fontId="13" fillId="0" borderId="8" xfId="18" applyFont="1" applyFill="1" applyBorder="1" applyAlignment="1" applyProtection="1">
      <alignment horizontal="center" vertical="center"/>
    </xf>
    <xf numFmtId="44" fontId="13" fillId="0" borderId="26" xfId="18" applyFont="1" applyFill="1" applyBorder="1" applyAlignment="1" applyProtection="1">
      <alignment horizontal="center" vertical="center"/>
    </xf>
    <xf numFmtId="0" fontId="28" fillId="10" borderId="26" xfId="0" applyFont="1" applyFill="1" applyBorder="1" applyAlignment="1" applyProtection="1">
      <alignment horizontal="center" vertical="center"/>
    </xf>
    <xf numFmtId="0" fontId="28" fillId="10" borderId="36" xfId="0" applyFont="1" applyFill="1" applyBorder="1" applyAlignment="1" applyProtection="1">
      <alignment horizontal="center" vertical="center"/>
    </xf>
    <xf numFmtId="0" fontId="28" fillId="10" borderId="52" xfId="0" applyFont="1" applyFill="1" applyBorder="1" applyAlignment="1" applyProtection="1">
      <alignment horizontal="center" vertical="center"/>
    </xf>
    <xf numFmtId="44" fontId="30" fillId="0" borderId="42" xfId="18" applyFont="1" applyBorder="1" applyAlignment="1" applyProtection="1">
      <alignment horizontal="center" vertical="center"/>
    </xf>
    <xf numFmtId="44" fontId="30" fillId="0" borderId="13" xfId="18" applyFont="1" applyBorder="1" applyAlignment="1" applyProtection="1">
      <alignment horizontal="center" vertical="center"/>
    </xf>
    <xf numFmtId="0" fontId="64" fillId="10" borderId="61" xfId="0" applyFont="1" applyFill="1" applyBorder="1" applyAlignment="1" applyProtection="1">
      <alignment horizontal="center" vertical="center"/>
    </xf>
    <xf numFmtId="0" fontId="64" fillId="10" borderId="60" xfId="0" applyFont="1" applyFill="1" applyBorder="1" applyAlignment="1" applyProtection="1">
      <alignment horizontal="center" vertical="center"/>
    </xf>
    <xf numFmtId="0" fontId="64" fillId="10" borderId="59" xfId="0" applyFont="1" applyFill="1" applyBorder="1" applyAlignment="1" applyProtection="1">
      <alignment horizontal="center" vertical="center"/>
    </xf>
    <xf numFmtId="0" fontId="23" fillId="10" borderId="62" xfId="0" applyFont="1" applyFill="1" applyBorder="1" applyAlignment="1" applyProtection="1">
      <alignment horizontal="center" vertical="center" wrapText="1"/>
    </xf>
    <xf numFmtId="0" fontId="23" fillId="10" borderId="32" xfId="0" applyFont="1" applyFill="1" applyBorder="1" applyAlignment="1" applyProtection="1">
      <alignment horizontal="center" vertical="center" wrapText="1"/>
    </xf>
    <xf numFmtId="0" fontId="23" fillId="10" borderId="27" xfId="0" applyFont="1" applyFill="1" applyBorder="1" applyAlignment="1" applyProtection="1">
      <alignment horizontal="center" vertical="center" wrapText="1"/>
    </xf>
    <xf numFmtId="0" fontId="23" fillId="10" borderId="50" xfId="0" applyFont="1" applyFill="1" applyBorder="1" applyAlignment="1" applyProtection="1">
      <alignment horizontal="center" vertical="center" wrapText="1"/>
    </xf>
    <xf numFmtId="0" fontId="23" fillId="10" borderId="26" xfId="0" applyFont="1" applyFill="1" applyBorder="1" applyAlignment="1" applyProtection="1">
      <alignment horizontal="center" vertical="center" wrapText="1"/>
    </xf>
    <xf numFmtId="0" fontId="28" fillId="0" borderId="58"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xf>
    <xf numFmtId="0" fontId="28" fillId="0" borderId="12" xfId="0" applyFont="1" applyFill="1" applyBorder="1" applyAlignment="1" applyProtection="1">
      <alignment horizontal="center" vertical="center" wrapText="1"/>
    </xf>
    <xf numFmtId="0" fontId="25" fillId="0" borderId="54"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16" xfId="0" applyFont="1" applyBorder="1" applyAlignment="1">
      <alignment horizontal="center" vertical="center" wrapText="1"/>
    </xf>
    <xf numFmtId="0" fontId="29" fillId="0" borderId="27" xfId="0" applyFont="1" applyBorder="1" applyAlignment="1" applyProtection="1">
      <alignment horizontal="center"/>
    </xf>
    <xf numFmtId="0" fontId="29" fillId="0" borderId="8" xfId="0" applyFont="1" applyBorder="1" applyAlignment="1" applyProtection="1">
      <alignment horizontal="center"/>
    </xf>
    <xf numFmtId="0" fontId="29" fillId="0" borderId="8" xfId="0" applyFont="1" applyBorder="1" applyAlignment="1" applyProtection="1">
      <alignment horizontal="center" vertical="top"/>
    </xf>
    <xf numFmtId="0" fontId="28" fillId="0" borderId="35" xfId="0" applyFont="1" applyFill="1" applyBorder="1" applyAlignment="1" applyProtection="1">
      <alignment horizontal="center" vertical="center" wrapText="1"/>
    </xf>
    <xf numFmtId="0" fontId="28" fillId="0" borderId="15" xfId="0" applyFont="1" applyFill="1" applyBorder="1" applyAlignment="1" applyProtection="1">
      <alignment horizontal="center" vertical="center" wrapText="1"/>
    </xf>
    <xf numFmtId="0" fontId="28" fillId="0" borderId="46" xfId="0" applyFont="1" applyFill="1" applyBorder="1" applyAlignment="1" applyProtection="1">
      <alignment horizontal="center" vertical="center" wrapText="1"/>
    </xf>
    <xf numFmtId="0" fontId="28" fillId="0" borderId="3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7" xfId="0" applyFont="1" applyFill="1" applyBorder="1" applyAlignment="1" applyProtection="1">
      <alignment horizontal="center" vertical="center" wrapText="1"/>
    </xf>
    <xf numFmtId="0" fontId="28" fillId="0" borderId="29" xfId="0" applyFont="1" applyFill="1" applyBorder="1" applyAlignment="1" applyProtection="1">
      <alignment horizontal="center" vertical="center" wrapText="1"/>
    </xf>
    <xf numFmtId="0" fontId="28" fillId="0" borderId="19" xfId="0" applyFont="1" applyFill="1" applyBorder="1" applyAlignment="1" applyProtection="1">
      <alignment horizontal="center" vertical="center" wrapText="1"/>
    </xf>
    <xf numFmtId="0" fontId="28" fillId="0" borderId="25" xfId="0" applyFont="1" applyFill="1" applyBorder="1" applyAlignment="1" applyProtection="1">
      <alignment horizontal="center" vertical="center" wrapText="1"/>
    </xf>
    <xf numFmtId="0" fontId="28" fillId="0" borderId="8" xfId="0" applyFont="1" applyBorder="1" applyAlignment="1">
      <alignment horizontal="center" vertical="center" wrapText="1"/>
    </xf>
    <xf numFmtId="0" fontId="28" fillId="0" borderId="42" xfId="0" applyFont="1" applyFill="1" applyBorder="1" applyAlignment="1" applyProtection="1">
      <alignment horizontal="center" vertical="center" wrapText="1"/>
    </xf>
    <xf numFmtId="0" fontId="28" fillId="0" borderId="53" xfId="0" applyFont="1" applyFill="1" applyBorder="1" applyAlignment="1" applyProtection="1">
      <alignment horizontal="center" vertical="center" wrapText="1"/>
    </xf>
    <xf numFmtId="0" fontId="28" fillId="0" borderId="32" xfId="0" applyFont="1" applyFill="1" applyBorder="1" applyAlignment="1" applyProtection="1">
      <alignment horizontal="center" vertical="center" wrapText="1"/>
    </xf>
    <xf numFmtId="0" fontId="26" fillId="10" borderId="31" xfId="0" applyFont="1" applyFill="1" applyBorder="1" applyAlignment="1" applyProtection="1">
      <alignment horizontal="center" vertical="center" wrapText="1"/>
    </xf>
    <xf numFmtId="0" fontId="26" fillId="10" borderId="15" xfId="0" applyFont="1" applyFill="1" applyBorder="1" applyAlignment="1" applyProtection="1">
      <alignment horizontal="center" vertical="center"/>
    </xf>
    <xf numFmtId="0" fontId="26" fillId="10" borderId="46" xfId="0" applyFont="1" applyFill="1" applyBorder="1" applyAlignment="1" applyProtection="1">
      <alignment horizontal="center" vertical="center"/>
    </xf>
    <xf numFmtId="0" fontId="26" fillId="10" borderId="41" xfId="0" applyFont="1" applyFill="1" applyBorder="1" applyAlignment="1" applyProtection="1">
      <alignment horizontal="center" vertical="center"/>
    </xf>
    <xf numFmtId="0" fontId="26" fillId="10" borderId="0" xfId="0" applyFont="1" applyFill="1" applyBorder="1" applyAlignment="1" applyProtection="1">
      <alignment horizontal="center" vertical="center"/>
    </xf>
    <xf numFmtId="0" fontId="26" fillId="10" borderId="47" xfId="0" applyFont="1" applyFill="1" applyBorder="1" applyAlignment="1" applyProtection="1">
      <alignment horizontal="center" vertical="center"/>
    </xf>
    <xf numFmtId="0" fontId="26" fillId="10" borderId="30" xfId="0" applyFont="1" applyFill="1" applyBorder="1" applyAlignment="1" applyProtection="1">
      <alignment horizontal="center" vertical="center"/>
    </xf>
    <xf numFmtId="0" fontId="26" fillId="10" borderId="19" xfId="0" applyFont="1" applyFill="1" applyBorder="1" applyAlignment="1" applyProtection="1">
      <alignment horizontal="center" vertical="center"/>
    </xf>
    <xf numFmtId="0" fontId="26" fillId="10" borderId="25" xfId="0" applyFont="1" applyFill="1" applyBorder="1" applyAlignment="1" applyProtection="1">
      <alignment horizontal="center" vertical="center"/>
    </xf>
    <xf numFmtId="0" fontId="28" fillId="0" borderId="5" xfId="0" applyFont="1" applyFill="1" applyBorder="1" applyAlignment="1" applyProtection="1">
      <alignment horizontal="center" vertical="center" wrapText="1"/>
    </xf>
    <xf numFmtId="0" fontId="28" fillId="0" borderId="9" xfId="0" applyFont="1" applyFill="1" applyBorder="1" applyAlignment="1" applyProtection="1">
      <alignment horizontal="center" vertical="center" wrapText="1"/>
    </xf>
    <xf numFmtId="0" fontId="26" fillId="10" borderId="15" xfId="0" applyFont="1" applyFill="1" applyBorder="1" applyAlignment="1" applyProtection="1">
      <alignment horizontal="center" vertical="center" wrapText="1"/>
    </xf>
    <xf numFmtId="0" fontId="26" fillId="10" borderId="46" xfId="0" applyFont="1" applyFill="1" applyBorder="1" applyAlignment="1" applyProtection="1">
      <alignment horizontal="center" vertical="center" wrapText="1"/>
    </xf>
    <xf numFmtId="0" fontId="26" fillId="10" borderId="14" xfId="0" applyFont="1" applyFill="1" applyBorder="1" applyAlignment="1" applyProtection="1">
      <alignment horizontal="center" vertical="center" wrapText="1"/>
    </xf>
    <xf numFmtId="0" fontId="26" fillId="10" borderId="38" xfId="0" applyFont="1" applyFill="1" applyBorder="1" applyAlignment="1" applyProtection="1">
      <alignment horizontal="center" vertical="center" wrapText="1"/>
    </xf>
    <xf numFmtId="0" fontId="26" fillId="10" borderId="49" xfId="0" applyFont="1" applyFill="1" applyBorder="1" applyAlignment="1" applyProtection="1">
      <alignment horizontal="center" vertical="center" wrapText="1"/>
    </xf>
    <xf numFmtId="0" fontId="28" fillId="0" borderId="5" xfId="0" applyFont="1" applyBorder="1" applyAlignment="1" applyProtection="1">
      <alignment horizontal="center" vertical="top"/>
    </xf>
    <xf numFmtId="0" fontId="28" fillId="0" borderId="9" xfId="0" applyFont="1" applyBorder="1" applyAlignment="1" applyProtection="1">
      <alignment horizontal="center" vertical="top"/>
    </xf>
    <xf numFmtId="0" fontId="28" fillId="0" borderId="6" xfId="0" applyFont="1" applyBorder="1" applyAlignment="1" applyProtection="1">
      <alignment horizontal="center" vertical="top"/>
    </xf>
    <xf numFmtId="44" fontId="34" fillId="10" borderId="8" xfId="0" applyNumberFormat="1" applyFont="1" applyFill="1" applyBorder="1" applyAlignment="1" applyProtection="1">
      <alignment horizontal="center" vertical="center" shrinkToFit="1"/>
    </xf>
    <xf numFmtId="0" fontId="34" fillId="10" borderId="8" xfId="0" applyFont="1" applyFill="1" applyBorder="1" applyAlignment="1" applyProtection="1">
      <alignment horizontal="center" vertical="center" shrinkToFit="1"/>
    </xf>
    <xf numFmtId="0" fontId="34" fillId="10" borderId="26" xfId="0" applyFont="1" applyFill="1" applyBorder="1" applyAlignment="1" applyProtection="1">
      <alignment horizontal="center" vertical="center" shrinkToFit="1"/>
    </xf>
    <xf numFmtId="0" fontId="35" fillId="10" borderId="8" xfId="0" applyFont="1" applyFill="1" applyBorder="1" applyAlignment="1" applyProtection="1">
      <alignment horizontal="center" vertical="center" textRotation="90" wrapText="1"/>
    </xf>
    <xf numFmtId="0" fontId="26" fillId="10" borderId="8" xfId="0" applyFont="1" applyFill="1" applyBorder="1" applyAlignment="1" applyProtection="1">
      <alignment horizontal="center" vertical="center" wrapText="1"/>
    </xf>
    <xf numFmtId="0" fontId="71" fillId="11" borderId="22" xfId="0" applyFont="1" applyFill="1" applyBorder="1" applyAlignment="1" applyProtection="1">
      <alignment horizontal="center" vertical="center"/>
    </xf>
    <xf numFmtId="0" fontId="71" fillId="11" borderId="24" xfId="0" applyFont="1" applyFill="1" applyBorder="1" applyAlignment="1" applyProtection="1">
      <alignment horizontal="center" vertical="center"/>
    </xf>
    <xf numFmtId="0" fontId="71" fillId="11" borderId="23" xfId="0" applyFont="1" applyFill="1" applyBorder="1" applyAlignment="1" applyProtection="1">
      <alignment horizontal="center" vertical="center"/>
    </xf>
    <xf numFmtId="0" fontId="30" fillId="0" borderId="43" xfId="0" applyFont="1" applyBorder="1" applyAlignment="1" applyProtection="1">
      <alignment horizontal="center" vertical="center"/>
    </xf>
    <xf numFmtId="166" fontId="34" fillId="0" borderId="42" xfId="20" applyNumberFormat="1" applyFont="1" applyFill="1" applyBorder="1" applyAlignment="1" applyProtection="1">
      <alignment horizontal="center" vertical="center"/>
    </xf>
    <xf numFmtId="0" fontId="0" fillId="0" borderId="41" xfId="0" applyFont="1" applyBorder="1" applyAlignment="1" applyProtection="1">
      <alignment horizontal="center"/>
    </xf>
    <xf numFmtId="0" fontId="0" fillId="0" borderId="0" xfId="0" applyFont="1" applyBorder="1" applyAlignment="1" applyProtection="1">
      <alignment horizontal="center"/>
    </xf>
    <xf numFmtId="0" fontId="23" fillId="0" borderId="5" xfId="0" applyFont="1" applyFill="1" applyBorder="1" applyAlignment="1" applyProtection="1">
      <alignment horizontal="left" vertical="center"/>
    </xf>
    <xf numFmtId="0" fontId="23" fillId="0" borderId="9" xfId="0" applyFont="1" applyFill="1" applyBorder="1" applyAlignment="1" applyProtection="1">
      <alignment horizontal="left" vertical="center"/>
    </xf>
    <xf numFmtId="0" fontId="23" fillId="0" borderId="6" xfId="0" applyFont="1" applyFill="1" applyBorder="1" applyAlignment="1" applyProtection="1">
      <alignment horizontal="left" vertical="center"/>
    </xf>
    <xf numFmtId="0" fontId="28" fillId="0" borderId="31" xfId="0" applyFont="1" applyBorder="1" applyAlignment="1" applyProtection="1">
      <alignment horizontal="center" vertical="center" wrapText="1"/>
    </xf>
    <xf numFmtId="0" fontId="28" fillId="0" borderId="15" xfId="0" applyFont="1" applyBorder="1" applyAlignment="1" applyProtection="1">
      <alignment horizontal="center" vertical="center" wrapText="1"/>
    </xf>
    <xf numFmtId="0" fontId="28" fillId="0" borderId="46" xfId="0" applyFont="1" applyBorder="1" applyAlignment="1" applyProtection="1">
      <alignment horizontal="center" vertical="center" wrapText="1"/>
    </xf>
    <xf numFmtId="0" fontId="28" fillId="0" borderId="30" xfId="0" applyFont="1" applyBorder="1" applyAlignment="1" applyProtection="1">
      <alignment horizontal="center" vertical="center" wrapText="1"/>
    </xf>
    <xf numFmtId="0" fontId="28" fillId="0" borderId="19" xfId="0" applyFont="1" applyBorder="1" applyAlignment="1" applyProtection="1">
      <alignment horizontal="center" vertical="center" wrapText="1"/>
    </xf>
    <xf numFmtId="0" fontId="28" fillId="0" borderId="25" xfId="0" applyFont="1" applyBorder="1" applyAlignment="1" applyProtection="1">
      <alignment horizontal="center" vertical="center" wrapText="1"/>
    </xf>
    <xf numFmtId="0" fontId="28" fillId="0" borderId="7" xfId="0" applyFont="1" applyBorder="1" applyAlignment="1" applyProtection="1">
      <alignment horizontal="center" vertical="top"/>
    </xf>
    <xf numFmtId="9" fontId="13" fillId="0" borderId="5" xfId="19" applyFont="1" applyBorder="1" applyAlignment="1" applyProtection="1">
      <alignment horizontal="center" vertical="top"/>
    </xf>
    <xf numFmtId="9" fontId="13" fillId="0" borderId="9" xfId="19" applyFont="1" applyBorder="1" applyAlignment="1" applyProtection="1">
      <alignment horizontal="center" vertical="top"/>
    </xf>
    <xf numFmtId="9" fontId="13" fillId="0" borderId="6" xfId="19" applyFont="1" applyBorder="1" applyAlignment="1" applyProtection="1">
      <alignment horizontal="center" vertical="top"/>
    </xf>
    <xf numFmtId="44" fontId="13" fillId="0" borderId="5" xfId="18" applyFont="1" applyBorder="1" applyAlignment="1" applyProtection="1">
      <alignment horizontal="center" vertical="top"/>
    </xf>
    <xf numFmtId="44" fontId="13" fillId="0" borderId="9" xfId="18" applyFont="1" applyBorder="1" applyAlignment="1" applyProtection="1">
      <alignment horizontal="center" vertical="top"/>
    </xf>
    <xf numFmtId="44" fontId="13" fillId="0" borderId="6" xfId="18" applyFont="1" applyBorder="1" applyAlignment="1" applyProtection="1">
      <alignment horizontal="center" vertical="top"/>
    </xf>
    <xf numFmtId="44" fontId="13" fillId="0" borderId="7" xfId="18" applyFont="1" applyBorder="1" applyAlignment="1" applyProtection="1">
      <alignment horizontal="center" vertical="top"/>
    </xf>
    <xf numFmtId="0" fontId="26" fillId="10" borderId="30" xfId="0" applyFont="1" applyFill="1" applyBorder="1" applyAlignment="1" applyProtection="1">
      <alignment horizontal="center" vertical="center" wrapText="1"/>
    </xf>
    <xf numFmtId="0" fontId="26" fillId="10" borderId="19" xfId="0" applyFont="1" applyFill="1" applyBorder="1" applyAlignment="1" applyProtection="1">
      <alignment horizontal="center" vertical="center" wrapText="1"/>
    </xf>
    <xf numFmtId="0" fontId="26" fillId="10" borderId="25" xfId="0" applyFont="1" applyFill="1" applyBorder="1" applyAlignment="1" applyProtection="1">
      <alignment horizontal="center" vertical="center" wrapText="1"/>
    </xf>
    <xf numFmtId="10" fontId="41" fillId="14" borderId="13" xfId="19" applyNumberFormat="1" applyFont="1" applyFill="1" applyBorder="1" applyAlignment="1" applyProtection="1">
      <alignment horizontal="center" vertical="top"/>
      <protection locked="0"/>
    </xf>
    <xf numFmtId="10" fontId="41" fillId="14" borderId="10" xfId="19" applyNumberFormat="1" applyFont="1" applyFill="1" applyBorder="1" applyAlignment="1" applyProtection="1">
      <alignment horizontal="center" vertical="top"/>
      <protection locked="0"/>
    </xf>
    <xf numFmtId="10" fontId="41" fillId="14" borderId="51" xfId="19" applyNumberFormat="1" applyFont="1" applyFill="1" applyBorder="1" applyAlignment="1" applyProtection="1">
      <alignment horizontal="center" vertical="top"/>
      <protection locked="0"/>
    </xf>
    <xf numFmtId="0" fontId="23" fillId="10" borderId="34" xfId="0" applyFont="1" applyFill="1" applyBorder="1" applyAlignment="1" applyProtection="1">
      <alignment horizontal="center" vertical="center" wrapText="1"/>
    </xf>
    <xf numFmtId="0" fontId="23" fillId="10" borderId="39" xfId="0" applyFont="1" applyFill="1" applyBorder="1" applyAlignment="1" applyProtection="1">
      <alignment horizontal="center" vertical="center" wrapText="1"/>
    </xf>
    <xf numFmtId="0" fontId="15" fillId="0" borderId="58" xfId="0" applyFont="1" applyFill="1" applyBorder="1" applyAlignment="1" applyProtection="1">
      <alignment horizontal="center"/>
    </xf>
    <xf numFmtId="0" fontId="15" fillId="0" borderId="3" xfId="0" applyFont="1" applyFill="1" applyBorder="1" applyAlignment="1" applyProtection="1">
      <alignment horizontal="center"/>
    </xf>
    <xf numFmtId="0" fontId="15" fillId="0" borderId="12" xfId="0" applyFont="1" applyFill="1" applyBorder="1" applyAlignment="1" applyProtection="1">
      <alignment horizontal="center"/>
    </xf>
    <xf numFmtId="0" fontId="15" fillId="0" borderId="20" xfId="0" applyFont="1" applyFill="1" applyBorder="1" applyAlignment="1" applyProtection="1">
      <alignment horizontal="center" wrapText="1"/>
    </xf>
    <xf numFmtId="0" fontId="15" fillId="0" borderId="21" xfId="0" applyFont="1" applyFill="1" applyBorder="1" applyAlignment="1" applyProtection="1">
      <alignment horizontal="center" wrapText="1"/>
    </xf>
    <xf numFmtId="44" fontId="34" fillId="10" borderId="42" xfId="0" applyNumberFormat="1" applyFont="1" applyFill="1" applyBorder="1" applyAlignment="1" applyProtection="1">
      <alignment horizontal="center" vertical="center"/>
    </xf>
    <xf numFmtId="0" fontId="34" fillId="10" borderId="42" xfId="0" applyFont="1" applyFill="1" applyBorder="1" applyAlignment="1" applyProtection="1">
      <alignment horizontal="center" vertical="center"/>
    </xf>
    <xf numFmtId="44" fontId="34" fillId="0" borderId="43" xfId="0" applyNumberFormat="1" applyFont="1" applyFill="1" applyBorder="1" applyAlignment="1" applyProtection="1">
      <alignment horizontal="center" vertical="center"/>
    </xf>
    <xf numFmtId="0" fontId="34" fillId="0" borderId="42" xfId="0" applyFont="1" applyFill="1" applyBorder="1" applyAlignment="1" applyProtection="1">
      <alignment horizontal="center" vertical="center"/>
    </xf>
    <xf numFmtId="0" fontId="25" fillId="10" borderId="18" xfId="0" applyFont="1" applyFill="1" applyBorder="1" applyAlignment="1" applyProtection="1">
      <alignment horizontal="center" vertical="center" textRotation="90" wrapText="1"/>
    </xf>
    <xf numFmtId="0" fontId="25" fillId="10" borderId="31" xfId="0" applyFont="1" applyFill="1" applyBorder="1" applyAlignment="1" applyProtection="1">
      <alignment horizontal="center" vertical="center" textRotation="90" wrapText="1"/>
    </xf>
    <xf numFmtId="0" fontId="15" fillId="0" borderId="41"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5" fillId="0" borderId="39" xfId="0" applyFont="1" applyFill="1" applyBorder="1" applyAlignment="1" applyProtection="1">
      <alignment horizontal="left" vertical="center"/>
    </xf>
    <xf numFmtId="44" fontId="34" fillId="0" borderId="42" xfId="0" applyNumberFormat="1" applyFont="1" applyFill="1" applyBorder="1" applyAlignment="1" applyProtection="1">
      <alignment horizontal="center" vertical="center"/>
    </xf>
    <xf numFmtId="0" fontId="15" fillId="0" borderId="45" xfId="0" applyFont="1" applyFill="1" applyBorder="1" applyAlignment="1" applyProtection="1">
      <alignment horizontal="left"/>
    </xf>
    <xf numFmtId="0" fontId="15" fillId="0" borderId="20" xfId="0" applyFont="1" applyFill="1" applyBorder="1" applyAlignment="1" applyProtection="1">
      <alignment horizontal="left"/>
    </xf>
    <xf numFmtId="0" fontId="25" fillId="10" borderId="8" xfId="0" applyFont="1" applyFill="1" applyBorder="1" applyAlignment="1" applyProtection="1">
      <alignment horizontal="center" vertical="center" textRotation="90" wrapText="1"/>
    </xf>
    <xf numFmtId="0" fontId="37" fillId="11" borderId="22" xfId="0" applyFont="1" applyFill="1" applyBorder="1" applyAlignment="1" applyProtection="1">
      <alignment horizontal="center" vertical="center"/>
    </xf>
    <xf numFmtId="0" fontId="37" fillId="11" borderId="24" xfId="0" applyFont="1" applyFill="1" applyBorder="1" applyAlignment="1" applyProtection="1">
      <alignment horizontal="center" vertical="center"/>
    </xf>
    <xf numFmtId="0" fontId="37" fillId="11" borderId="23" xfId="0" applyFont="1" applyFill="1" applyBorder="1" applyAlignment="1" applyProtection="1">
      <alignment horizontal="center" vertical="center"/>
    </xf>
    <xf numFmtId="44" fontId="34" fillId="10" borderId="5" xfId="0" applyNumberFormat="1" applyFont="1" applyFill="1" applyBorder="1" applyAlignment="1" applyProtection="1">
      <alignment horizontal="center" vertical="center"/>
    </xf>
    <xf numFmtId="0" fontId="34" fillId="10" borderId="9" xfId="0" applyFont="1" applyFill="1" applyBorder="1" applyAlignment="1" applyProtection="1">
      <alignment horizontal="center" vertical="center"/>
    </xf>
    <xf numFmtId="0" fontId="34" fillId="10" borderId="7" xfId="0" applyFont="1" applyFill="1" applyBorder="1" applyAlignment="1" applyProtection="1">
      <alignment horizontal="center" vertical="center"/>
    </xf>
    <xf numFmtId="0" fontId="23" fillId="10" borderId="27" xfId="0" applyFont="1" applyFill="1" applyBorder="1" applyAlignment="1" applyProtection="1">
      <alignment horizontal="center" vertical="center"/>
    </xf>
    <xf numFmtId="0" fontId="23" fillId="10" borderId="8" xfId="0" applyFont="1" applyFill="1" applyBorder="1" applyAlignment="1" applyProtection="1">
      <alignment horizontal="center" vertical="center"/>
    </xf>
    <xf numFmtId="0" fontId="15" fillId="10" borderId="8" xfId="0" applyFont="1" applyFill="1" applyBorder="1" applyAlignment="1" applyProtection="1">
      <alignment horizontal="center" vertical="center" wrapText="1"/>
    </xf>
    <xf numFmtId="0" fontId="15" fillId="10" borderId="26" xfId="0" applyFont="1" applyFill="1" applyBorder="1" applyAlignment="1" applyProtection="1">
      <alignment horizontal="center" vertical="center" wrapText="1"/>
    </xf>
    <xf numFmtId="0" fontId="28" fillId="10" borderId="35" xfId="0" applyFont="1" applyFill="1" applyBorder="1" applyAlignment="1" applyProtection="1">
      <alignment horizontal="center" vertical="center" wrapText="1"/>
    </xf>
    <xf numFmtId="0" fontId="28" fillId="10" borderId="15" xfId="0" applyFont="1" applyFill="1" applyBorder="1" applyAlignment="1" applyProtection="1">
      <alignment horizontal="center" vertical="center" wrapText="1"/>
    </xf>
    <xf numFmtId="0" fontId="28" fillId="10" borderId="37" xfId="0" applyFont="1" applyFill="1" applyBorder="1" applyAlignment="1" applyProtection="1">
      <alignment horizontal="center" vertical="center" wrapText="1"/>
    </xf>
    <xf numFmtId="0" fontId="28" fillId="10" borderId="0" xfId="0" applyFont="1" applyFill="1" applyBorder="1" applyAlignment="1" applyProtection="1">
      <alignment horizontal="center" vertical="center" wrapText="1"/>
    </xf>
    <xf numFmtId="0" fontId="28" fillId="10" borderId="29" xfId="0" applyFont="1" applyFill="1" applyBorder="1" applyAlignment="1" applyProtection="1">
      <alignment horizontal="center" vertical="center" wrapText="1"/>
    </xf>
    <xf numFmtId="0" fontId="28" fillId="10" borderId="19" xfId="0" applyFont="1" applyFill="1" applyBorder="1" applyAlignment="1" applyProtection="1">
      <alignment horizontal="center" vertical="center" wrapText="1"/>
    </xf>
    <xf numFmtId="44" fontId="34" fillId="10" borderId="26" xfId="0" applyNumberFormat="1" applyFont="1" applyFill="1" applyBorder="1" applyAlignment="1">
      <alignment horizontal="center" vertical="center"/>
    </xf>
    <xf numFmtId="0" fontId="34" fillId="10" borderId="63" xfId="0" applyFont="1" applyFill="1" applyBorder="1" applyAlignment="1">
      <alignment horizontal="center" vertical="center"/>
    </xf>
    <xf numFmtId="0" fontId="25" fillId="13" borderId="0" xfId="0" applyFont="1" applyFill="1" applyBorder="1" applyAlignment="1" applyProtection="1">
      <alignment horizontal="center" wrapText="1"/>
    </xf>
    <xf numFmtId="0" fontId="25" fillId="13" borderId="0" xfId="0" applyFont="1" applyFill="1" applyBorder="1" applyAlignment="1" applyProtection="1">
      <alignment horizontal="center"/>
    </xf>
    <xf numFmtId="0" fontId="25" fillId="13" borderId="38" xfId="0" applyFont="1" applyFill="1" applyBorder="1" applyAlignment="1" applyProtection="1">
      <alignment horizontal="center"/>
    </xf>
    <xf numFmtId="0" fontId="28" fillId="10" borderId="17" xfId="0" applyFont="1" applyFill="1" applyBorder="1" applyAlignment="1" applyProtection="1">
      <alignment horizontal="center" vertical="center"/>
    </xf>
    <xf numFmtId="0" fontId="28" fillId="10" borderId="10" xfId="0" applyFont="1" applyFill="1" applyBorder="1" applyAlignment="1" applyProtection="1">
      <alignment horizontal="center" vertical="center"/>
    </xf>
    <xf numFmtId="44" fontId="64" fillId="10" borderId="22" xfId="0" applyNumberFormat="1" applyFont="1" applyFill="1" applyBorder="1" applyAlignment="1" applyProtection="1">
      <alignment horizontal="center" vertical="center"/>
    </xf>
    <xf numFmtId="44" fontId="64" fillId="10" borderId="24" xfId="0" applyNumberFormat="1" applyFont="1" applyFill="1" applyBorder="1" applyAlignment="1" applyProtection="1">
      <alignment horizontal="center" vertical="center"/>
    </xf>
    <xf numFmtId="44" fontId="64" fillId="10" borderId="23" xfId="0" applyNumberFormat="1" applyFont="1" applyFill="1" applyBorder="1" applyAlignment="1" applyProtection="1">
      <alignment horizontal="center" vertical="center"/>
    </xf>
    <xf numFmtId="0" fontId="0" fillId="0" borderId="31" xfId="0" applyFont="1" applyBorder="1" applyAlignment="1" applyProtection="1">
      <alignment horizontal="center" vertical="center"/>
    </xf>
    <xf numFmtId="0" fontId="0" fillId="0" borderId="15" xfId="0" applyFont="1" applyBorder="1" applyAlignment="1" applyProtection="1">
      <alignment horizontal="center" vertical="center"/>
    </xf>
    <xf numFmtId="0" fontId="0" fillId="0" borderId="34" xfId="0" applyFont="1" applyBorder="1" applyAlignment="1" applyProtection="1">
      <alignment horizontal="center" vertical="center"/>
    </xf>
    <xf numFmtId="0" fontId="0" fillId="0" borderId="41"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39" xfId="0" applyFont="1" applyBorder="1" applyAlignment="1" applyProtection="1">
      <alignment horizontal="center" vertical="center"/>
    </xf>
    <xf numFmtId="0" fontId="0" fillId="0" borderId="14" xfId="0" applyFont="1" applyBorder="1" applyAlignment="1" applyProtection="1">
      <alignment horizontal="center" vertical="center"/>
    </xf>
    <xf numFmtId="0" fontId="0" fillId="0" borderId="38" xfId="0" applyFont="1" applyBorder="1" applyAlignment="1" applyProtection="1">
      <alignment horizontal="center" vertical="center"/>
    </xf>
    <xf numFmtId="0" fontId="0" fillId="0" borderId="40" xfId="0" applyFont="1" applyBorder="1" applyAlignment="1" applyProtection="1">
      <alignment horizontal="center" vertical="center"/>
    </xf>
    <xf numFmtId="0" fontId="28" fillId="0" borderId="35" xfId="0" applyFont="1" applyFill="1" applyBorder="1" applyAlignment="1" applyProtection="1">
      <alignment horizontal="center"/>
    </xf>
    <xf numFmtId="0" fontId="28" fillId="0" borderId="15" xfId="0" applyFont="1" applyFill="1" applyBorder="1" applyAlignment="1" applyProtection="1">
      <alignment horizontal="center"/>
    </xf>
    <xf numFmtId="0" fontId="28" fillId="0" borderId="46" xfId="0" applyFont="1" applyFill="1" applyBorder="1" applyAlignment="1" applyProtection="1">
      <alignment horizontal="center"/>
    </xf>
    <xf numFmtId="0" fontId="28" fillId="0" borderId="37" xfId="0" applyFont="1" applyFill="1" applyBorder="1" applyAlignment="1" applyProtection="1">
      <alignment horizontal="center"/>
    </xf>
    <xf numFmtId="0" fontId="28" fillId="0" borderId="0" xfId="0" applyFont="1" applyFill="1" applyBorder="1" applyAlignment="1" applyProtection="1">
      <alignment horizontal="center"/>
    </xf>
    <xf numFmtId="0" fontId="28" fillId="0" borderId="47" xfId="0" applyFont="1" applyFill="1" applyBorder="1" applyAlignment="1" applyProtection="1">
      <alignment horizontal="center"/>
    </xf>
    <xf numFmtId="0" fontId="28" fillId="0" borderId="29" xfId="0" applyFont="1" applyFill="1" applyBorder="1" applyAlignment="1" applyProtection="1">
      <alignment horizontal="center"/>
    </xf>
    <xf numFmtId="0" fontId="28" fillId="0" borderId="19" xfId="0" applyFont="1" applyFill="1" applyBorder="1" applyAlignment="1" applyProtection="1">
      <alignment horizontal="center"/>
    </xf>
    <xf numFmtId="0" fontId="28" fillId="0" borderId="25" xfId="0" applyFont="1" applyFill="1" applyBorder="1" applyAlignment="1" applyProtection="1">
      <alignment horizontal="center"/>
    </xf>
    <xf numFmtId="0" fontId="23" fillId="0" borderId="35" xfId="0" applyFont="1" applyFill="1" applyBorder="1" applyAlignment="1" applyProtection="1">
      <alignment horizontal="center"/>
    </xf>
    <xf numFmtId="0" fontId="23" fillId="0" borderId="15" xfId="0" applyFont="1" applyFill="1" applyBorder="1" applyAlignment="1" applyProtection="1">
      <alignment horizontal="center"/>
    </xf>
    <xf numFmtId="0" fontId="23" fillId="0" borderId="34" xfId="0" applyFont="1" applyFill="1" applyBorder="1" applyAlignment="1" applyProtection="1">
      <alignment horizontal="center"/>
    </xf>
    <xf numFmtId="0" fontId="23" fillId="0" borderId="37" xfId="0" applyFont="1" applyFill="1" applyBorder="1" applyAlignment="1" applyProtection="1">
      <alignment horizontal="center"/>
    </xf>
    <xf numFmtId="0" fontId="23" fillId="0" borderId="0" xfId="0" applyFont="1" applyFill="1" applyBorder="1" applyAlignment="1" applyProtection="1">
      <alignment horizontal="center"/>
    </xf>
    <xf numFmtId="0" fontId="23" fillId="0" borderId="39" xfId="0" applyFont="1" applyFill="1" applyBorder="1" applyAlignment="1" applyProtection="1">
      <alignment horizontal="center"/>
    </xf>
    <xf numFmtId="0" fontId="23" fillId="0" borderId="29" xfId="0" applyFont="1" applyFill="1" applyBorder="1" applyAlignment="1" applyProtection="1">
      <alignment horizontal="center"/>
    </xf>
    <xf numFmtId="0" fontId="23" fillId="0" borderId="19" xfId="0" applyFont="1" applyFill="1" applyBorder="1" applyAlignment="1" applyProtection="1">
      <alignment horizontal="center"/>
    </xf>
    <xf numFmtId="0" fontId="23" fillId="0" borderId="16" xfId="0" applyFont="1" applyFill="1" applyBorder="1" applyAlignment="1" applyProtection="1">
      <alignment horizontal="center"/>
    </xf>
    <xf numFmtId="0" fontId="36" fillId="0" borderId="22" xfId="0" applyFont="1" applyFill="1" applyBorder="1" applyAlignment="1" applyProtection="1">
      <alignment horizontal="center" vertical="center"/>
    </xf>
    <xf numFmtId="0" fontId="36" fillId="0" borderId="24"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165" fontId="13" fillId="0" borderId="41" xfId="20" applyNumberFormat="1" applyFont="1" applyFill="1" applyBorder="1" applyAlignment="1" applyProtection="1">
      <alignment horizontal="justify" vertical="top" wrapText="1"/>
    </xf>
  </cellXfs>
  <cellStyles count="23">
    <cellStyle name="Accent" xfId="14" xr:uid="{00000000-0005-0000-0000-000013000000}"/>
    <cellStyle name="Accent 1" xfId="15" xr:uid="{00000000-0005-0000-0000-000014000000}"/>
    <cellStyle name="Accent 2" xfId="16" xr:uid="{00000000-0005-0000-0000-000015000000}"/>
    <cellStyle name="Accent 3" xfId="17" xr:uid="{00000000-0005-0000-0000-000016000000}"/>
    <cellStyle name="Bad" xfId="11" xr:uid="{00000000-0005-0000-0000-000010000000}"/>
    <cellStyle name="Error" xfId="13" xr:uid="{00000000-0005-0000-0000-000012000000}"/>
    <cellStyle name="Footnote" xfId="6" xr:uid="{00000000-0005-0000-0000-00000B000000}"/>
    <cellStyle name="Good" xfId="9" xr:uid="{00000000-0005-0000-0000-00000E000000}"/>
    <cellStyle name="Heading" xfId="1" xr:uid="{00000000-0005-0000-0000-000006000000}"/>
    <cellStyle name="Heading 1" xfId="2" xr:uid="{00000000-0005-0000-0000-000007000000}"/>
    <cellStyle name="Heading 2" xfId="3" xr:uid="{00000000-0005-0000-0000-000008000000}"/>
    <cellStyle name="Hipervínculo" xfId="22" builtinId="8"/>
    <cellStyle name="Hyperlink" xfId="7" xr:uid="{00000000-0005-0000-0000-00000C000000}"/>
    <cellStyle name="Millares" xfId="20" builtinId="3"/>
    <cellStyle name="Moneda" xfId="18" builtinId="4"/>
    <cellStyle name="Neutral" xfId="10" xr:uid="{00000000-0005-0000-0000-00000F000000}"/>
    <cellStyle name="Normal" xfId="0" builtinId="0"/>
    <cellStyle name="Normal 2" xfId="21" xr:uid="{209A08EA-27F3-4B46-80A3-87EE3FEFE7C1}"/>
    <cellStyle name="Note" xfId="5" xr:uid="{00000000-0005-0000-0000-00000A000000}"/>
    <cellStyle name="Porcentaje" xfId="19" builtinId="5"/>
    <cellStyle name="Status" xfId="8" xr:uid="{00000000-0005-0000-0000-00000D000000}"/>
    <cellStyle name="Text" xfId="4" xr:uid="{00000000-0005-0000-0000-000009000000}"/>
    <cellStyle name="Warning" xfId="12" xr:uid="{00000000-0005-0000-0000-000011000000}"/>
  </cellStyles>
  <dxfs count="0"/>
  <tableStyles count="0" defaultTableStyle="TableStyleMedium2" defaultPivotStyle="PivotStyleLight16"/>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800080"/>
      <rgbColor rgb="FF008080"/>
      <rgbColor rgb="FFB2B2B2"/>
      <rgbColor rgb="FF808080"/>
      <rgbColor rgb="FF9999FF"/>
      <rgbColor rgb="FF993366"/>
      <rgbColor rgb="FFFFFFCC"/>
      <rgbColor rgb="FFDEE6EF"/>
      <rgbColor rgb="FF660066"/>
      <rgbColor rgb="FFFF8080"/>
      <rgbColor rgb="FF0066CC"/>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6600"/>
      <rgbColor rgb="FF666699"/>
      <rgbColor rgb="FF77BC65"/>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80F2E"/>
      <color rgb="FF0000FF"/>
      <color rgb="FFE2EEF8"/>
      <color rgb="FFEAF3FA"/>
      <color rgb="FFCCCC00"/>
      <color rgb="FFEBD7C3"/>
      <color rgb="FFE1DFDB"/>
      <color rgb="FFE5E0D7"/>
      <color rgb="FFE2DEDA"/>
      <color rgb="FFE8DF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66675</xdr:colOff>
          <xdr:row>202</xdr:row>
          <xdr:rowOff>133350</xdr:rowOff>
        </xdr:from>
        <xdr:to>
          <xdr:col>36</xdr:col>
          <xdr:colOff>114300</xdr:colOff>
          <xdr:row>204</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203</xdr:row>
          <xdr:rowOff>133350</xdr:rowOff>
        </xdr:from>
        <xdr:to>
          <xdr:col>36</xdr:col>
          <xdr:colOff>114300</xdr:colOff>
          <xdr:row>205</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211</xdr:row>
          <xdr:rowOff>133350</xdr:rowOff>
        </xdr:from>
        <xdr:to>
          <xdr:col>36</xdr:col>
          <xdr:colOff>114300</xdr:colOff>
          <xdr:row>213</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209</xdr:row>
          <xdr:rowOff>133350</xdr:rowOff>
        </xdr:from>
        <xdr:to>
          <xdr:col>36</xdr:col>
          <xdr:colOff>114300</xdr:colOff>
          <xdr:row>211</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210</xdr:row>
          <xdr:rowOff>133350</xdr:rowOff>
        </xdr:from>
        <xdr:to>
          <xdr:col>36</xdr:col>
          <xdr:colOff>114300</xdr:colOff>
          <xdr:row>212</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211</xdr:row>
          <xdr:rowOff>133350</xdr:rowOff>
        </xdr:from>
        <xdr:to>
          <xdr:col>36</xdr:col>
          <xdr:colOff>114300</xdr:colOff>
          <xdr:row>213</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213</xdr:row>
          <xdr:rowOff>133350</xdr:rowOff>
        </xdr:from>
        <xdr:to>
          <xdr:col>36</xdr:col>
          <xdr:colOff>114300</xdr:colOff>
          <xdr:row>215</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214</xdr:row>
          <xdr:rowOff>133350</xdr:rowOff>
        </xdr:from>
        <xdr:to>
          <xdr:col>36</xdr:col>
          <xdr:colOff>114300</xdr:colOff>
          <xdr:row>216</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215</xdr:row>
          <xdr:rowOff>133350</xdr:rowOff>
        </xdr:from>
        <xdr:to>
          <xdr:col>36</xdr:col>
          <xdr:colOff>114300</xdr:colOff>
          <xdr:row>217</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206</xdr:row>
          <xdr:rowOff>123825</xdr:rowOff>
        </xdr:from>
        <xdr:to>
          <xdr:col>36</xdr:col>
          <xdr:colOff>133350</xdr:colOff>
          <xdr:row>208</xdr:row>
          <xdr:rowOff>9525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218</xdr:row>
          <xdr:rowOff>123825</xdr:rowOff>
        </xdr:from>
        <xdr:to>
          <xdr:col>36</xdr:col>
          <xdr:colOff>133350</xdr:colOff>
          <xdr:row>220</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54714</xdr:colOff>
      <xdr:row>1</xdr:row>
      <xdr:rowOff>59783</xdr:rowOff>
    </xdr:from>
    <xdr:to>
      <xdr:col>5</xdr:col>
      <xdr:colOff>149678</xdr:colOff>
      <xdr:row>5</xdr:row>
      <xdr:rowOff>30399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95" t="15631" r="13170" b="9508"/>
        <a:stretch/>
      </xdr:blipFill>
      <xdr:spPr>
        <a:xfrm>
          <a:off x="54714" y="107408"/>
          <a:ext cx="912527" cy="534179"/>
        </a:xfrm>
        <a:prstGeom prst="rect">
          <a:avLst/>
        </a:prstGeom>
      </xdr:spPr>
    </xdr:pic>
    <xdr:clientData/>
  </xdr:twoCellAnchor>
  <xdr:twoCellAnchor editAs="oneCell">
    <xdr:from>
      <xdr:col>6</xdr:col>
      <xdr:colOff>85869</xdr:colOff>
      <xdr:row>2</xdr:row>
      <xdr:rowOff>38574</xdr:rowOff>
    </xdr:from>
    <xdr:to>
      <xdr:col>11</xdr:col>
      <xdr:colOff>99296</xdr:colOff>
      <xdr:row>4</xdr:row>
      <xdr:rowOff>129267</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701" r="-2327" b="8512"/>
        <a:stretch/>
      </xdr:blipFill>
      <xdr:spPr>
        <a:xfrm>
          <a:off x="1096199" y="161038"/>
          <a:ext cx="965927" cy="417265"/>
        </a:xfrm>
        <a:prstGeom prst="rect">
          <a:avLst/>
        </a:prstGeom>
      </xdr:spPr>
    </xdr:pic>
    <xdr:clientData/>
  </xdr:twoCellAnchor>
  <xdr:twoCellAnchor editAs="oneCell">
    <xdr:from>
      <xdr:col>11</xdr:col>
      <xdr:colOff>101748</xdr:colOff>
      <xdr:row>2</xdr:row>
      <xdr:rowOff>29791</xdr:rowOff>
    </xdr:from>
    <xdr:to>
      <xdr:col>18</xdr:col>
      <xdr:colOff>180930</xdr:colOff>
      <xdr:row>4</xdr:row>
      <xdr:rowOff>112259</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4578" y="152255"/>
          <a:ext cx="1412682" cy="4090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35</xdr:col>
          <xdr:colOff>66675</xdr:colOff>
          <xdr:row>222</xdr:row>
          <xdr:rowOff>133350</xdr:rowOff>
        </xdr:from>
        <xdr:to>
          <xdr:col>36</xdr:col>
          <xdr:colOff>114300</xdr:colOff>
          <xdr:row>224</xdr:row>
          <xdr:rowOff>9525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223</xdr:row>
          <xdr:rowOff>133350</xdr:rowOff>
        </xdr:from>
        <xdr:to>
          <xdr:col>36</xdr:col>
          <xdr:colOff>114300</xdr:colOff>
          <xdr:row>225</xdr:row>
          <xdr:rowOff>9525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224</xdr:row>
          <xdr:rowOff>133350</xdr:rowOff>
        </xdr:from>
        <xdr:to>
          <xdr:col>36</xdr:col>
          <xdr:colOff>114300</xdr:colOff>
          <xdr:row>226</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226</xdr:row>
          <xdr:rowOff>133350</xdr:rowOff>
        </xdr:from>
        <xdr:to>
          <xdr:col>36</xdr:col>
          <xdr:colOff>114300</xdr:colOff>
          <xdr:row>228</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35</xdr:col>
          <xdr:colOff>66675</xdr:colOff>
          <xdr:row>224</xdr:row>
          <xdr:rowOff>133350</xdr:rowOff>
        </xdr:from>
        <xdr:ext cx="238125" cy="212725"/>
        <xdr:sp macro="" textlink="">
          <xdr:nvSpPr>
            <xdr:cNvPr id="1040" name="Check Box 16" hidden="1">
              <a:extLst>
                <a:ext uri="{63B3BB69-23CF-44E3-9099-C40C66FF867C}">
                  <a14:compatExt spid="_x0000_s1040"/>
                </a:ext>
                <a:ext uri="{FF2B5EF4-FFF2-40B4-BE49-F238E27FC236}">
                  <a16:creationId xmlns:a16="http://schemas.microsoft.com/office/drawing/2014/main" id="{9B59E9A4-3903-4F21-B6ED-13B6A0D611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35</xdr:col>
          <xdr:colOff>66675</xdr:colOff>
          <xdr:row>225</xdr:row>
          <xdr:rowOff>133350</xdr:rowOff>
        </xdr:from>
        <xdr:ext cx="238125" cy="209550"/>
        <xdr:sp macro="" textlink="">
          <xdr:nvSpPr>
            <xdr:cNvPr id="1041" name="Check Box 17" hidden="1">
              <a:extLst>
                <a:ext uri="{63B3BB69-23CF-44E3-9099-C40C66FF867C}">
                  <a14:compatExt spid="_x0000_s1041"/>
                </a:ext>
                <a:ext uri="{FF2B5EF4-FFF2-40B4-BE49-F238E27FC236}">
                  <a16:creationId xmlns:a16="http://schemas.microsoft.com/office/drawing/2014/main" id="{3AE4D0CE-8DE3-4150-A29C-287118B144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109885</xdr:colOff>
      <xdr:row>1</xdr:row>
      <xdr:rowOff>59783</xdr:rowOff>
    </xdr:from>
    <xdr:to>
      <xdr:col>7</xdr:col>
      <xdr:colOff>145452</xdr:colOff>
      <xdr:row>5</xdr:row>
      <xdr:rowOff>25610</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95" t="15631" r="13170" b="9508"/>
        <a:stretch/>
      </xdr:blipFill>
      <xdr:spPr>
        <a:xfrm>
          <a:off x="312809" y="109479"/>
          <a:ext cx="906362" cy="524903"/>
        </a:xfrm>
        <a:prstGeom prst="rect">
          <a:avLst/>
        </a:prstGeom>
      </xdr:spPr>
    </xdr:pic>
    <xdr:clientData/>
  </xdr:twoCellAnchor>
  <xdr:twoCellAnchor editAs="oneCell">
    <xdr:from>
      <xdr:col>8</xdr:col>
      <xdr:colOff>85869</xdr:colOff>
      <xdr:row>2</xdr:row>
      <xdr:rowOff>38574</xdr:rowOff>
    </xdr:from>
    <xdr:to>
      <xdr:col>13</xdr:col>
      <xdr:colOff>99296</xdr:colOff>
      <xdr:row>4</xdr:row>
      <xdr:rowOff>129267</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701" r="-2327" b="8512"/>
        <a:stretch/>
      </xdr:blipFill>
      <xdr:spPr>
        <a:xfrm>
          <a:off x="1095519" y="162399"/>
          <a:ext cx="965927" cy="414543"/>
        </a:xfrm>
        <a:prstGeom prst="rect">
          <a:avLst/>
        </a:prstGeom>
      </xdr:spPr>
    </xdr:pic>
    <xdr:clientData/>
  </xdr:twoCellAnchor>
  <xdr:twoCellAnchor editAs="oneCell">
    <xdr:from>
      <xdr:col>13</xdr:col>
      <xdr:colOff>101748</xdr:colOff>
      <xdr:row>2</xdr:row>
      <xdr:rowOff>29791</xdr:rowOff>
    </xdr:from>
    <xdr:to>
      <xdr:col>20</xdr:col>
      <xdr:colOff>180930</xdr:colOff>
      <xdr:row>4</xdr:row>
      <xdr:rowOff>112259</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3898" y="153616"/>
          <a:ext cx="1412682" cy="4063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54714</xdr:colOff>
      <xdr:row>1</xdr:row>
      <xdr:rowOff>59783</xdr:rowOff>
    </xdr:from>
    <xdr:to>
      <xdr:col>5</xdr:col>
      <xdr:colOff>149678</xdr:colOff>
      <xdr:row>5</xdr:row>
      <xdr:rowOff>30399</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95" t="15631" r="13170" b="9508"/>
        <a:stretch/>
      </xdr:blipFill>
      <xdr:spPr>
        <a:xfrm>
          <a:off x="54714" y="107408"/>
          <a:ext cx="914114" cy="532591"/>
        </a:xfrm>
        <a:prstGeom prst="rect">
          <a:avLst/>
        </a:prstGeom>
      </xdr:spPr>
    </xdr:pic>
    <xdr:clientData/>
  </xdr:twoCellAnchor>
  <xdr:twoCellAnchor editAs="oneCell">
    <xdr:from>
      <xdr:col>6</xdr:col>
      <xdr:colOff>85869</xdr:colOff>
      <xdr:row>2</xdr:row>
      <xdr:rowOff>38574</xdr:rowOff>
    </xdr:from>
    <xdr:to>
      <xdr:col>11</xdr:col>
      <xdr:colOff>99296</xdr:colOff>
      <xdr:row>4</xdr:row>
      <xdr:rowOff>129267</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701" r="-2327" b="8512"/>
        <a:stretch/>
      </xdr:blipFill>
      <xdr:spPr>
        <a:xfrm>
          <a:off x="1095519" y="162399"/>
          <a:ext cx="965927" cy="414543"/>
        </a:xfrm>
        <a:prstGeom prst="rect">
          <a:avLst/>
        </a:prstGeom>
      </xdr:spPr>
    </xdr:pic>
    <xdr:clientData/>
  </xdr:twoCellAnchor>
  <xdr:twoCellAnchor editAs="oneCell">
    <xdr:from>
      <xdr:col>11</xdr:col>
      <xdr:colOff>101748</xdr:colOff>
      <xdr:row>2</xdr:row>
      <xdr:rowOff>29791</xdr:rowOff>
    </xdr:from>
    <xdr:to>
      <xdr:col>18</xdr:col>
      <xdr:colOff>180930</xdr:colOff>
      <xdr:row>4</xdr:row>
      <xdr:rowOff>112259</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3898" y="153616"/>
          <a:ext cx="1412682" cy="4063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54714</xdr:colOff>
      <xdr:row>1</xdr:row>
      <xdr:rowOff>59783</xdr:rowOff>
    </xdr:from>
    <xdr:to>
      <xdr:col>5</xdr:col>
      <xdr:colOff>149678</xdr:colOff>
      <xdr:row>5</xdr:row>
      <xdr:rowOff>30399</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95" t="15631" r="13170" b="9508"/>
        <a:stretch/>
      </xdr:blipFill>
      <xdr:spPr>
        <a:xfrm>
          <a:off x="54714" y="107408"/>
          <a:ext cx="914114" cy="532591"/>
        </a:xfrm>
        <a:prstGeom prst="rect">
          <a:avLst/>
        </a:prstGeom>
      </xdr:spPr>
    </xdr:pic>
    <xdr:clientData/>
  </xdr:twoCellAnchor>
  <xdr:twoCellAnchor editAs="oneCell">
    <xdr:from>
      <xdr:col>6</xdr:col>
      <xdr:colOff>85869</xdr:colOff>
      <xdr:row>2</xdr:row>
      <xdr:rowOff>38574</xdr:rowOff>
    </xdr:from>
    <xdr:to>
      <xdr:col>11</xdr:col>
      <xdr:colOff>99296</xdr:colOff>
      <xdr:row>4</xdr:row>
      <xdr:rowOff>129267</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701" r="-2327" b="8512"/>
        <a:stretch/>
      </xdr:blipFill>
      <xdr:spPr>
        <a:xfrm>
          <a:off x="1095519" y="162399"/>
          <a:ext cx="965927" cy="414543"/>
        </a:xfrm>
        <a:prstGeom prst="rect">
          <a:avLst/>
        </a:prstGeom>
      </xdr:spPr>
    </xdr:pic>
    <xdr:clientData/>
  </xdr:twoCellAnchor>
  <xdr:twoCellAnchor editAs="oneCell">
    <xdr:from>
      <xdr:col>11</xdr:col>
      <xdr:colOff>101748</xdr:colOff>
      <xdr:row>2</xdr:row>
      <xdr:rowOff>29791</xdr:rowOff>
    </xdr:from>
    <xdr:to>
      <xdr:col>18</xdr:col>
      <xdr:colOff>180930</xdr:colOff>
      <xdr:row>4</xdr:row>
      <xdr:rowOff>112259</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3898" y="153616"/>
          <a:ext cx="1412682" cy="40631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91F77-45BD-4A37-BD00-A0612FFED7C1}">
  <sheetPr>
    <tabColor theme="9" tint="0.39997558519241921"/>
    <pageSetUpPr fitToPage="1"/>
  </sheetPr>
  <dimension ref="B1:AKZ228"/>
  <sheetViews>
    <sheetView showGridLines="0" tabSelected="1" zoomScale="150" zoomScaleNormal="150" zoomScaleSheetLayoutView="120" zoomScalePageLayoutView="80" workbookViewId="0">
      <selection activeCell="AM10" sqref="AM10"/>
    </sheetView>
  </sheetViews>
  <sheetFormatPr baseColWidth="10" defaultColWidth="9.140625" defaultRowHeight="12.75" x14ac:dyDescent="0.2"/>
  <cols>
    <col min="1" max="1" width="0.85546875" customWidth="1"/>
    <col min="2" max="34" width="2.85546875" style="1" customWidth="1"/>
    <col min="35" max="35" width="3.28515625" style="1" customWidth="1"/>
    <col min="36" max="37" width="2.85546875" style="1" customWidth="1"/>
    <col min="38" max="988" width="14.42578125" style="1" customWidth="1"/>
    <col min="989" max="992" width="14.42578125" customWidth="1"/>
  </cols>
  <sheetData>
    <row r="1" spans="2:988" ht="3.75" customHeight="1" x14ac:dyDescent="0.2">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row>
    <row r="2" spans="2:988" ht="6" customHeight="1" x14ac:dyDescent="0.2">
      <c r="B2" s="170"/>
      <c r="C2" s="171"/>
      <c r="D2" s="171"/>
      <c r="E2" s="171"/>
      <c r="F2" s="171"/>
      <c r="G2" s="171"/>
      <c r="H2" s="171"/>
      <c r="I2" s="171"/>
      <c r="J2" s="171"/>
      <c r="K2" s="171"/>
      <c r="L2" s="171"/>
      <c r="M2" s="171"/>
      <c r="N2" s="171"/>
      <c r="O2" s="171"/>
      <c r="P2" s="171"/>
      <c r="Q2" s="171"/>
      <c r="R2" s="171"/>
      <c r="S2" s="171"/>
      <c r="T2" s="258" t="s">
        <v>3</v>
      </c>
      <c r="U2" s="259"/>
      <c r="V2" s="259"/>
      <c r="W2" s="259"/>
      <c r="X2" s="259"/>
      <c r="Y2" s="259"/>
      <c r="Z2" s="259"/>
      <c r="AA2" s="259"/>
      <c r="AB2" s="259"/>
      <c r="AC2" s="259"/>
      <c r="AD2" s="259"/>
      <c r="AE2" s="259"/>
      <c r="AF2" s="259"/>
      <c r="AG2" s="259"/>
      <c r="AH2" s="259"/>
      <c r="AI2" s="259"/>
      <c r="AJ2" s="259"/>
      <c r="AK2" s="260"/>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row>
    <row r="3" spans="2:988" x14ac:dyDescent="0.2">
      <c r="B3" s="10"/>
      <c r="C3" s="6"/>
      <c r="D3" s="6"/>
      <c r="E3" s="6"/>
      <c r="F3" s="6"/>
      <c r="G3" s="175"/>
      <c r="I3" s="6"/>
      <c r="J3" s="6"/>
      <c r="K3" s="6"/>
      <c r="L3" s="6"/>
      <c r="M3" s="6"/>
      <c r="N3" s="6"/>
      <c r="O3" s="6"/>
      <c r="P3" s="6"/>
      <c r="Q3" s="6"/>
      <c r="R3" s="6"/>
      <c r="S3" s="6"/>
      <c r="T3" s="261"/>
      <c r="U3" s="262"/>
      <c r="V3" s="262"/>
      <c r="W3" s="262"/>
      <c r="X3" s="262"/>
      <c r="Y3" s="262"/>
      <c r="Z3" s="262"/>
      <c r="AA3" s="262"/>
      <c r="AB3" s="262"/>
      <c r="AC3" s="262"/>
      <c r="AD3" s="262"/>
      <c r="AE3" s="262"/>
      <c r="AF3" s="262"/>
      <c r="AG3" s="262"/>
      <c r="AH3" s="262"/>
      <c r="AI3" s="262"/>
      <c r="AJ3" s="262"/>
      <c r="AK3" s="26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row>
    <row r="4" spans="2:988" ht="12.75" customHeight="1" x14ac:dyDescent="0.2">
      <c r="B4" s="10"/>
      <c r="C4" s="6"/>
      <c r="D4" s="6"/>
      <c r="E4" s="6"/>
      <c r="F4" s="6"/>
      <c r="G4" s="175"/>
      <c r="I4" s="6"/>
      <c r="J4" s="6"/>
      <c r="K4" s="6"/>
      <c r="L4" s="6"/>
      <c r="M4" s="6"/>
      <c r="N4" s="6"/>
      <c r="O4" s="6"/>
      <c r="P4" s="6"/>
      <c r="Q4" s="6"/>
      <c r="R4" s="6"/>
      <c r="S4" s="6"/>
      <c r="T4" s="264" t="s">
        <v>169</v>
      </c>
      <c r="U4" s="265"/>
      <c r="V4" s="265"/>
      <c r="W4" s="265"/>
      <c r="X4" s="266"/>
      <c r="Y4" s="273" t="s">
        <v>268</v>
      </c>
      <c r="Z4" s="274"/>
      <c r="AA4" s="274"/>
      <c r="AB4" s="274"/>
      <c r="AC4" s="274"/>
      <c r="AD4" s="274"/>
      <c r="AE4" s="274"/>
      <c r="AF4" s="274"/>
      <c r="AG4" s="274"/>
      <c r="AH4" s="274"/>
      <c r="AI4" s="274"/>
      <c r="AJ4" s="274"/>
      <c r="AK4" s="27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row>
    <row r="5" spans="2:988" ht="12.75" customHeight="1" x14ac:dyDescent="0.2">
      <c r="B5" s="10"/>
      <c r="C5" s="6"/>
      <c r="D5" s="6"/>
      <c r="E5" s="6"/>
      <c r="F5" s="6"/>
      <c r="G5" s="175"/>
      <c r="I5" s="6"/>
      <c r="J5" s="6"/>
      <c r="K5" s="6"/>
      <c r="L5" s="6"/>
      <c r="M5" s="6"/>
      <c r="N5" s="6"/>
      <c r="O5" s="6"/>
      <c r="P5" s="6"/>
      <c r="Q5" s="6"/>
      <c r="R5" s="6"/>
      <c r="S5" s="6"/>
      <c r="T5" s="267"/>
      <c r="U5" s="268"/>
      <c r="V5" s="268"/>
      <c r="W5" s="268"/>
      <c r="X5" s="269"/>
      <c r="Y5" s="276"/>
      <c r="Z5" s="277"/>
      <c r="AA5" s="277"/>
      <c r="AB5" s="277"/>
      <c r="AC5" s="277"/>
      <c r="AD5" s="277"/>
      <c r="AE5" s="277"/>
      <c r="AF5" s="277"/>
      <c r="AG5" s="277"/>
      <c r="AH5" s="277"/>
      <c r="AI5" s="277"/>
      <c r="AJ5" s="277"/>
      <c r="AK5" s="278"/>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row>
    <row r="6" spans="2:988" ht="6" customHeight="1" x14ac:dyDescent="0.2">
      <c r="B6" s="172"/>
      <c r="C6" s="173"/>
      <c r="D6" s="173"/>
      <c r="E6" s="173"/>
      <c r="F6" s="173"/>
      <c r="G6" s="173"/>
      <c r="H6" s="173"/>
      <c r="I6" s="173"/>
      <c r="J6" s="173"/>
      <c r="K6" s="173"/>
      <c r="L6" s="173"/>
      <c r="M6" s="173"/>
      <c r="N6" s="173"/>
      <c r="O6" s="173"/>
      <c r="P6" s="173"/>
      <c r="Q6" s="173"/>
      <c r="R6" s="173"/>
      <c r="S6" s="173"/>
      <c r="T6" s="270"/>
      <c r="U6" s="271"/>
      <c r="V6" s="271"/>
      <c r="W6" s="271"/>
      <c r="X6" s="272"/>
      <c r="Y6" s="279"/>
      <c r="Z6" s="280"/>
      <c r="AA6" s="280"/>
      <c r="AB6" s="280"/>
      <c r="AC6" s="280"/>
      <c r="AD6" s="280"/>
      <c r="AE6" s="280"/>
      <c r="AF6" s="280"/>
      <c r="AG6" s="280"/>
      <c r="AH6" s="280"/>
      <c r="AI6" s="280"/>
      <c r="AJ6" s="280"/>
      <c r="AK6" s="281"/>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row>
    <row r="7" spans="2:988" ht="11.25" customHeight="1" x14ac:dyDescent="0.2">
      <c r="B7" s="2"/>
      <c r="C7" s="18" t="s">
        <v>278</v>
      </c>
      <c r="D7" s="2"/>
      <c r="E7" s="2"/>
      <c r="F7" s="2"/>
      <c r="G7" s="2"/>
      <c r="H7" s="2"/>
      <c r="I7" s="2"/>
      <c r="J7" s="2"/>
      <c r="K7" s="2"/>
      <c r="L7" s="2"/>
      <c r="M7" s="18" t="s">
        <v>286</v>
      </c>
      <c r="N7" s="2"/>
      <c r="O7" s="2"/>
      <c r="P7" s="2"/>
      <c r="Q7" s="2"/>
      <c r="R7" s="2"/>
      <c r="S7" s="2"/>
      <c r="T7" s="2"/>
      <c r="U7" s="2"/>
      <c r="V7" s="2"/>
      <c r="W7" s="2"/>
      <c r="X7" s="2"/>
      <c r="Y7" s="2"/>
      <c r="Z7" s="2"/>
      <c r="AA7" s="2"/>
      <c r="AB7" s="2"/>
      <c r="AC7" s="2"/>
      <c r="AD7" s="2"/>
      <c r="AE7" s="2"/>
      <c r="AF7" s="2"/>
      <c r="AG7" s="2"/>
      <c r="AH7" s="2"/>
      <c r="AI7" s="2"/>
      <c r="AJ7" s="2"/>
      <c r="AK7" s="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row>
    <row r="8" spans="2:988" ht="24" customHeight="1" x14ac:dyDescent="0.2">
      <c r="B8" s="418" t="s">
        <v>0</v>
      </c>
      <c r="C8" s="419"/>
      <c r="D8" s="420" t="s">
        <v>4</v>
      </c>
      <c r="E8" s="421"/>
      <c r="F8" s="421"/>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2"/>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row>
    <row r="9" spans="2:988" ht="14.1" customHeight="1" x14ac:dyDescent="0.2">
      <c r="B9" s="45">
        <v>1</v>
      </c>
      <c r="C9" s="434" t="s">
        <v>5</v>
      </c>
      <c r="D9" s="435"/>
      <c r="E9" s="435"/>
      <c r="F9" s="435"/>
      <c r="G9" s="435"/>
      <c r="H9" s="435"/>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1"/>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row>
    <row r="10" spans="2:988" ht="14.1" customHeight="1" x14ac:dyDescent="0.2">
      <c r="B10" s="45">
        <v>2</v>
      </c>
      <c r="C10" s="332" t="s">
        <v>8</v>
      </c>
      <c r="D10" s="251"/>
      <c r="E10" s="251"/>
      <c r="F10" s="251"/>
      <c r="G10" s="251"/>
      <c r="H10" s="251"/>
      <c r="I10" s="432"/>
      <c r="J10" s="432"/>
      <c r="K10" s="432"/>
      <c r="L10" s="432"/>
      <c r="M10" s="432"/>
      <c r="N10" s="432"/>
      <c r="O10" s="432"/>
      <c r="P10" s="432"/>
      <c r="Q10" s="432"/>
      <c r="R10" s="432"/>
      <c r="S10" s="432"/>
      <c r="T10" s="432"/>
      <c r="U10" s="432"/>
      <c r="V10" s="432"/>
      <c r="W10" s="432"/>
      <c r="X10" s="432"/>
      <c r="Y10" s="433"/>
      <c r="Z10" s="45">
        <v>3</v>
      </c>
      <c r="AA10" s="429" t="s">
        <v>119</v>
      </c>
      <c r="AB10" s="284"/>
      <c r="AC10" s="284"/>
      <c r="AD10" s="284"/>
      <c r="AE10" s="284"/>
      <c r="AF10" s="284"/>
      <c r="AG10" s="284"/>
      <c r="AH10" s="294"/>
      <c r="AI10" s="294"/>
      <c r="AJ10" s="294"/>
      <c r="AK10" s="295"/>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row>
    <row r="11" spans="2:988" ht="14.1" customHeight="1" x14ac:dyDescent="0.2">
      <c r="B11" s="79">
        <v>4</v>
      </c>
      <c r="C11" s="423" t="s">
        <v>172</v>
      </c>
      <c r="D11" s="333"/>
      <c r="E11" s="333"/>
      <c r="F11" s="333"/>
      <c r="G11" s="333"/>
      <c r="H11" s="333"/>
      <c r="I11" s="424"/>
      <c r="J11" s="424"/>
      <c r="K11" s="424"/>
      <c r="L11" s="424"/>
      <c r="M11" s="424"/>
      <c r="N11" s="45">
        <v>5</v>
      </c>
      <c r="O11" s="382" t="s">
        <v>176</v>
      </c>
      <c r="P11" s="224"/>
      <c r="Q11" s="224"/>
      <c r="R11" s="224"/>
      <c r="S11" s="224"/>
      <c r="T11" s="224"/>
      <c r="U11" s="425"/>
      <c r="V11" s="425"/>
      <c r="W11" s="425"/>
      <c r="X11" s="425"/>
      <c r="Y11" s="426"/>
      <c r="Z11" s="79">
        <v>6</v>
      </c>
      <c r="AA11" s="429" t="s">
        <v>177</v>
      </c>
      <c r="AB11" s="284"/>
      <c r="AC11" s="284"/>
      <c r="AD11" s="284"/>
      <c r="AE11" s="284"/>
      <c r="AF11" s="284"/>
      <c r="AG11" s="284"/>
      <c r="AH11" s="427"/>
      <c r="AI11" s="427"/>
      <c r="AJ11" s="427"/>
      <c r="AK11" s="428"/>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row>
    <row r="12" spans="2:988" ht="14.1" customHeight="1" x14ac:dyDescent="0.2">
      <c r="B12" s="45">
        <v>7</v>
      </c>
      <c r="C12" s="332" t="s">
        <v>175</v>
      </c>
      <c r="D12" s="251"/>
      <c r="E12" s="251"/>
      <c r="F12" s="251"/>
      <c r="G12" s="251"/>
      <c r="H12" s="251"/>
      <c r="I12" s="251"/>
      <c r="J12" s="251"/>
      <c r="K12" s="251"/>
      <c r="L12" s="251"/>
      <c r="M12" s="251"/>
      <c r="N12" s="390"/>
      <c r="O12" s="251"/>
      <c r="P12" s="251"/>
      <c r="Q12" s="251"/>
      <c r="R12" s="251"/>
      <c r="S12" s="251"/>
      <c r="T12" s="251"/>
      <c r="U12" s="394"/>
      <c r="V12" s="394"/>
      <c r="W12" s="394"/>
      <c r="X12" s="394"/>
      <c r="Y12" s="395"/>
      <c r="Z12" s="384">
        <v>10</v>
      </c>
      <c r="AA12" s="387" t="s">
        <v>306</v>
      </c>
      <c r="AB12" s="387"/>
      <c r="AC12" s="387"/>
      <c r="AD12" s="387"/>
      <c r="AE12" s="387"/>
      <c r="AF12" s="387"/>
      <c r="AG12" s="387"/>
      <c r="AH12" s="408"/>
      <c r="AI12" s="408"/>
      <c r="AJ12" s="408"/>
      <c r="AK12" s="409"/>
      <c r="AL12" s="126"/>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row>
    <row r="13" spans="2:988" ht="14.1" customHeight="1" x14ac:dyDescent="0.2">
      <c r="B13" s="45">
        <v>8</v>
      </c>
      <c r="C13" s="332" t="s">
        <v>173</v>
      </c>
      <c r="D13" s="251"/>
      <c r="E13" s="251"/>
      <c r="F13" s="251"/>
      <c r="G13" s="251"/>
      <c r="H13" s="251"/>
      <c r="I13" s="251"/>
      <c r="J13" s="251"/>
      <c r="K13" s="251"/>
      <c r="L13" s="251"/>
      <c r="M13" s="251"/>
      <c r="N13" s="251"/>
      <c r="O13" s="251"/>
      <c r="P13" s="251"/>
      <c r="Q13" s="251"/>
      <c r="R13" s="251"/>
      <c r="S13" s="251"/>
      <c r="T13" s="251"/>
      <c r="U13" s="396"/>
      <c r="V13" s="396"/>
      <c r="W13" s="396"/>
      <c r="X13" s="396"/>
      <c r="Y13" s="397"/>
      <c r="Z13" s="385"/>
      <c r="AA13" s="388"/>
      <c r="AB13" s="388"/>
      <c r="AC13" s="388"/>
      <c r="AD13" s="388"/>
      <c r="AE13" s="388"/>
      <c r="AF13" s="388"/>
      <c r="AG13" s="388"/>
      <c r="AH13" s="410"/>
      <c r="AI13" s="410"/>
      <c r="AJ13" s="410"/>
      <c r="AK13" s="411"/>
      <c r="AL13" s="126"/>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row>
    <row r="14" spans="2:988" ht="14.1" customHeight="1" x14ac:dyDescent="0.2">
      <c r="B14" s="45">
        <v>9</v>
      </c>
      <c r="C14" s="332" t="s">
        <v>174</v>
      </c>
      <c r="D14" s="251"/>
      <c r="E14" s="251"/>
      <c r="F14" s="251"/>
      <c r="G14" s="251"/>
      <c r="H14" s="251"/>
      <c r="I14" s="251"/>
      <c r="J14" s="251"/>
      <c r="K14" s="251"/>
      <c r="L14" s="251"/>
      <c r="M14" s="251"/>
      <c r="N14" s="251"/>
      <c r="O14" s="251"/>
      <c r="P14" s="251"/>
      <c r="Q14" s="251"/>
      <c r="R14" s="251"/>
      <c r="S14" s="251"/>
      <c r="T14" s="251"/>
      <c r="U14" s="396"/>
      <c r="V14" s="396"/>
      <c r="W14" s="396"/>
      <c r="X14" s="396"/>
      <c r="Y14" s="397"/>
      <c r="Z14" s="386"/>
      <c r="AA14" s="389"/>
      <c r="AB14" s="389"/>
      <c r="AC14" s="389"/>
      <c r="AD14" s="389"/>
      <c r="AE14" s="389"/>
      <c r="AF14" s="389"/>
      <c r="AG14" s="389"/>
      <c r="AH14" s="412"/>
      <c r="AI14" s="412"/>
      <c r="AJ14" s="412"/>
      <c r="AK14" s="413"/>
      <c r="AL14" s="162"/>
      <c r="AM14"/>
      <c r="AN14" s="163"/>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row>
    <row r="15" spans="2:988" ht="13.5" customHeight="1" x14ac:dyDescent="0.2">
      <c r="B15" s="45">
        <v>11</v>
      </c>
      <c r="C15" s="391" t="s">
        <v>122</v>
      </c>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392"/>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row>
    <row r="16" spans="2:988" ht="13.5" customHeight="1" x14ac:dyDescent="0.2">
      <c r="B16" s="393"/>
      <c r="C16" s="330"/>
      <c r="D16" s="330"/>
      <c r="E16" s="330"/>
      <c r="F16" s="330"/>
      <c r="G16" s="330"/>
      <c r="H16" s="330"/>
      <c r="I16" s="330"/>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1"/>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row>
    <row r="17" spans="2:988" ht="13.5" customHeight="1" x14ac:dyDescent="0.2">
      <c r="B17" s="329"/>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1"/>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row>
    <row r="18" spans="2:988" ht="13.5" customHeight="1" x14ac:dyDescent="0.2">
      <c r="B18" s="329"/>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1"/>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row>
    <row r="19" spans="2:988" ht="13.5" customHeight="1" x14ac:dyDescent="0.2">
      <c r="B19" s="329"/>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1"/>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row>
    <row r="20" spans="2:988" ht="13.5" customHeight="1" x14ac:dyDescent="0.2">
      <c r="B20" s="329"/>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1"/>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row>
    <row r="21" spans="2:988" ht="13.5" customHeight="1" x14ac:dyDescent="0.2">
      <c r="B21" s="329"/>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row>
    <row r="22" spans="2:988" ht="13.5" customHeight="1" x14ac:dyDescent="0.2">
      <c r="B22" s="329"/>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1"/>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row>
    <row r="23" spans="2:988" ht="13.5" customHeight="1" x14ac:dyDescent="0.2">
      <c r="B23" s="329"/>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1"/>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row>
    <row r="24" spans="2:988" ht="13.5" customHeight="1" x14ac:dyDescent="0.2">
      <c r="B24" s="329"/>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1"/>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row>
    <row r="25" spans="2:988" ht="13.5" customHeight="1" x14ac:dyDescent="0.2">
      <c r="B25" s="329"/>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1"/>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row>
    <row r="26" spans="2:988" ht="13.5" customHeight="1" x14ac:dyDescent="0.2">
      <c r="B26" s="329"/>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1"/>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row>
    <row r="27" spans="2:988" ht="13.5" customHeight="1" x14ac:dyDescent="0.2">
      <c r="B27" s="329"/>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1"/>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row>
    <row r="28" spans="2:988" ht="13.5" customHeight="1" x14ac:dyDescent="0.2">
      <c r="B28" s="329"/>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1"/>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row>
    <row r="29" spans="2:988" ht="13.5" customHeight="1" x14ac:dyDescent="0.2">
      <c r="B29" s="335"/>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7"/>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row>
    <row r="30" spans="2:988" ht="13.5" customHeight="1" x14ac:dyDescent="0.2">
      <c r="B30" s="45">
        <v>12</v>
      </c>
      <c r="C30" s="309" t="s">
        <v>302</v>
      </c>
      <c r="D30" s="288"/>
      <c r="E30" s="288"/>
      <c r="F30" s="288"/>
      <c r="G30" s="288"/>
      <c r="H30" s="288"/>
      <c r="I30" s="288"/>
      <c r="J30" s="288"/>
      <c r="K30" s="288"/>
      <c r="L30" s="288"/>
      <c r="M30" s="288"/>
      <c r="N30" s="288"/>
      <c r="O30" s="288"/>
      <c r="P30" s="288"/>
      <c r="Q30" s="288"/>
      <c r="R30" s="288"/>
      <c r="S30" s="310"/>
      <c r="T30" s="45">
        <v>13</v>
      </c>
      <c r="U30" s="309" t="s">
        <v>178</v>
      </c>
      <c r="V30" s="288"/>
      <c r="W30" s="288"/>
      <c r="X30" s="288"/>
      <c r="Y30" s="288"/>
      <c r="Z30" s="288"/>
      <c r="AA30" s="288"/>
      <c r="AB30" s="288"/>
      <c r="AC30" s="288"/>
      <c r="AD30" s="288"/>
      <c r="AE30" s="288"/>
      <c r="AF30" s="288"/>
      <c r="AG30" s="288"/>
      <c r="AH30" s="288"/>
      <c r="AI30" s="288"/>
      <c r="AJ30" s="288"/>
      <c r="AK30" s="31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row>
    <row r="31" spans="2:988" ht="13.5" customHeight="1" x14ac:dyDescent="0.2">
      <c r="B31" s="398"/>
      <c r="C31" s="399"/>
      <c r="D31" s="399"/>
      <c r="E31" s="399"/>
      <c r="F31" s="399"/>
      <c r="G31" s="399"/>
      <c r="H31" s="399"/>
      <c r="I31" s="399"/>
      <c r="J31" s="399"/>
      <c r="K31" s="399"/>
      <c r="L31" s="399"/>
      <c r="M31" s="399"/>
      <c r="N31" s="399"/>
      <c r="O31" s="399"/>
      <c r="P31" s="399"/>
      <c r="Q31" s="399"/>
      <c r="R31" s="399"/>
      <c r="S31" s="400"/>
      <c r="T31" s="404"/>
      <c r="U31" s="399"/>
      <c r="V31" s="399"/>
      <c r="W31" s="399"/>
      <c r="X31" s="399"/>
      <c r="Y31" s="399"/>
      <c r="Z31" s="399"/>
      <c r="AA31" s="399"/>
      <c r="AB31" s="399"/>
      <c r="AC31" s="399"/>
      <c r="AD31" s="399"/>
      <c r="AE31" s="399"/>
      <c r="AF31" s="399"/>
      <c r="AG31" s="399"/>
      <c r="AH31" s="399"/>
      <c r="AI31" s="399"/>
      <c r="AJ31" s="399"/>
      <c r="AK31" s="405"/>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row>
    <row r="32" spans="2:988" ht="13.5" customHeight="1" x14ac:dyDescent="0.2">
      <c r="B32" s="398"/>
      <c r="C32" s="399"/>
      <c r="D32" s="399"/>
      <c r="E32" s="399"/>
      <c r="F32" s="399"/>
      <c r="G32" s="399"/>
      <c r="H32" s="399"/>
      <c r="I32" s="399"/>
      <c r="J32" s="399"/>
      <c r="K32" s="399"/>
      <c r="L32" s="399"/>
      <c r="M32" s="399"/>
      <c r="N32" s="399"/>
      <c r="O32" s="399"/>
      <c r="P32" s="399"/>
      <c r="Q32" s="399"/>
      <c r="R32" s="399"/>
      <c r="S32" s="400"/>
      <c r="T32" s="404"/>
      <c r="U32" s="399"/>
      <c r="V32" s="399"/>
      <c r="W32" s="399"/>
      <c r="X32" s="399"/>
      <c r="Y32" s="399"/>
      <c r="Z32" s="399"/>
      <c r="AA32" s="399"/>
      <c r="AB32" s="399"/>
      <c r="AC32" s="399"/>
      <c r="AD32" s="399"/>
      <c r="AE32" s="399"/>
      <c r="AF32" s="399"/>
      <c r="AG32" s="399"/>
      <c r="AH32" s="399"/>
      <c r="AI32" s="399"/>
      <c r="AJ32" s="399"/>
      <c r="AK32" s="405"/>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row>
    <row r="33" spans="2:988" ht="13.5" customHeight="1" x14ac:dyDescent="0.2">
      <c r="B33" s="398"/>
      <c r="C33" s="399"/>
      <c r="D33" s="399"/>
      <c r="E33" s="399"/>
      <c r="F33" s="399"/>
      <c r="G33" s="399"/>
      <c r="H33" s="399"/>
      <c r="I33" s="399"/>
      <c r="J33" s="399"/>
      <c r="K33" s="399"/>
      <c r="L33" s="399"/>
      <c r="M33" s="399"/>
      <c r="N33" s="399"/>
      <c r="O33" s="399"/>
      <c r="P33" s="399"/>
      <c r="Q33" s="399"/>
      <c r="R33" s="399"/>
      <c r="S33" s="400"/>
      <c r="T33" s="404"/>
      <c r="U33" s="399"/>
      <c r="V33" s="399"/>
      <c r="W33" s="399"/>
      <c r="X33" s="399"/>
      <c r="Y33" s="399"/>
      <c r="Z33" s="399"/>
      <c r="AA33" s="399"/>
      <c r="AB33" s="399"/>
      <c r="AC33" s="399"/>
      <c r="AD33" s="399"/>
      <c r="AE33" s="399"/>
      <c r="AF33" s="399"/>
      <c r="AG33" s="399"/>
      <c r="AH33" s="399"/>
      <c r="AI33" s="399"/>
      <c r="AJ33" s="399"/>
      <c r="AK33" s="405"/>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row>
    <row r="34" spans="2:988" x14ac:dyDescent="0.2">
      <c r="B34" s="398"/>
      <c r="C34" s="399"/>
      <c r="D34" s="399"/>
      <c r="E34" s="399"/>
      <c r="F34" s="399"/>
      <c r="G34" s="399"/>
      <c r="H34" s="399"/>
      <c r="I34" s="399"/>
      <c r="J34" s="399"/>
      <c r="K34" s="399"/>
      <c r="L34" s="399"/>
      <c r="M34" s="399"/>
      <c r="N34" s="399"/>
      <c r="O34" s="399"/>
      <c r="P34" s="399"/>
      <c r="Q34" s="399"/>
      <c r="R34" s="399"/>
      <c r="S34" s="400"/>
      <c r="T34" s="404"/>
      <c r="U34" s="399"/>
      <c r="V34" s="399"/>
      <c r="W34" s="399"/>
      <c r="X34" s="399"/>
      <c r="Y34" s="399"/>
      <c r="Z34" s="399"/>
      <c r="AA34" s="399"/>
      <c r="AB34" s="399"/>
      <c r="AC34" s="399"/>
      <c r="AD34" s="399"/>
      <c r="AE34" s="399"/>
      <c r="AF34" s="399"/>
      <c r="AG34" s="399"/>
      <c r="AH34" s="399"/>
      <c r="AI34" s="399"/>
      <c r="AJ34" s="399"/>
      <c r="AK34" s="405"/>
    </row>
    <row r="35" spans="2:988" x14ac:dyDescent="0.2">
      <c r="B35" s="398"/>
      <c r="C35" s="399"/>
      <c r="D35" s="399"/>
      <c r="E35" s="399"/>
      <c r="F35" s="399"/>
      <c r="G35" s="399"/>
      <c r="H35" s="399"/>
      <c r="I35" s="399"/>
      <c r="J35" s="399"/>
      <c r="K35" s="399"/>
      <c r="L35" s="399"/>
      <c r="M35" s="399"/>
      <c r="N35" s="399"/>
      <c r="O35" s="399"/>
      <c r="P35" s="399"/>
      <c r="Q35" s="399"/>
      <c r="R35" s="399"/>
      <c r="S35" s="400"/>
      <c r="T35" s="404"/>
      <c r="U35" s="399"/>
      <c r="V35" s="399"/>
      <c r="W35" s="399"/>
      <c r="X35" s="399"/>
      <c r="Y35" s="399"/>
      <c r="Z35" s="399"/>
      <c r="AA35" s="399"/>
      <c r="AB35" s="399"/>
      <c r="AC35" s="399"/>
      <c r="AD35" s="399"/>
      <c r="AE35" s="399"/>
      <c r="AF35" s="399"/>
      <c r="AG35" s="399"/>
      <c r="AH35" s="399"/>
      <c r="AI35" s="399"/>
      <c r="AJ35" s="399"/>
      <c r="AK35" s="405"/>
    </row>
    <row r="36" spans="2:988" x14ac:dyDescent="0.2">
      <c r="B36" s="398"/>
      <c r="C36" s="399"/>
      <c r="D36" s="399"/>
      <c r="E36" s="399"/>
      <c r="F36" s="399"/>
      <c r="G36" s="399"/>
      <c r="H36" s="399"/>
      <c r="I36" s="399"/>
      <c r="J36" s="399"/>
      <c r="K36" s="399"/>
      <c r="L36" s="399"/>
      <c r="M36" s="399"/>
      <c r="N36" s="399"/>
      <c r="O36" s="399"/>
      <c r="P36" s="399"/>
      <c r="Q36" s="399"/>
      <c r="R36" s="399"/>
      <c r="S36" s="400"/>
      <c r="T36" s="404"/>
      <c r="U36" s="399"/>
      <c r="V36" s="399"/>
      <c r="W36" s="399"/>
      <c r="X36" s="399"/>
      <c r="Y36" s="399"/>
      <c r="Z36" s="399"/>
      <c r="AA36" s="399"/>
      <c r="AB36" s="399"/>
      <c r="AC36" s="399"/>
      <c r="AD36" s="399"/>
      <c r="AE36" s="399"/>
      <c r="AF36" s="399"/>
      <c r="AG36" s="399"/>
      <c r="AH36" s="399"/>
      <c r="AI36" s="399"/>
      <c r="AJ36" s="399"/>
      <c r="AK36" s="405"/>
    </row>
    <row r="37" spans="2:988" x14ac:dyDescent="0.2">
      <c r="B37" s="398"/>
      <c r="C37" s="399"/>
      <c r="D37" s="399"/>
      <c r="E37" s="399"/>
      <c r="F37" s="399"/>
      <c r="G37" s="399"/>
      <c r="H37" s="399"/>
      <c r="I37" s="399"/>
      <c r="J37" s="399"/>
      <c r="K37" s="399"/>
      <c r="L37" s="399"/>
      <c r="M37" s="399"/>
      <c r="N37" s="399"/>
      <c r="O37" s="399"/>
      <c r="P37" s="399"/>
      <c r="Q37" s="399"/>
      <c r="R37" s="399"/>
      <c r="S37" s="400"/>
      <c r="T37" s="404"/>
      <c r="U37" s="399"/>
      <c r="V37" s="399"/>
      <c r="W37" s="399"/>
      <c r="X37" s="399"/>
      <c r="Y37" s="399"/>
      <c r="Z37" s="399"/>
      <c r="AA37" s="399"/>
      <c r="AB37" s="399"/>
      <c r="AC37" s="399"/>
      <c r="AD37" s="399"/>
      <c r="AE37" s="399"/>
      <c r="AF37" s="399"/>
      <c r="AG37" s="399"/>
      <c r="AH37" s="399"/>
      <c r="AI37" s="399"/>
      <c r="AJ37" s="399"/>
      <c r="AK37" s="405"/>
    </row>
    <row r="38" spans="2:988" x14ac:dyDescent="0.2">
      <c r="B38" s="398"/>
      <c r="C38" s="399"/>
      <c r="D38" s="399"/>
      <c r="E38" s="399"/>
      <c r="F38" s="399"/>
      <c r="G38" s="399"/>
      <c r="H38" s="399"/>
      <c r="I38" s="399"/>
      <c r="J38" s="399"/>
      <c r="K38" s="399"/>
      <c r="L38" s="399"/>
      <c r="M38" s="399"/>
      <c r="N38" s="399"/>
      <c r="O38" s="399"/>
      <c r="P38" s="399"/>
      <c r="Q38" s="399"/>
      <c r="R38" s="399"/>
      <c r="S38" s="400"/>
      <c r="T38" s="404"/>
      <c r="U38" s="399"/>
      <c r="V38" s="399"/>
      <c r="W38" s="399"/>
      <c r="X38" s="399"/>
      <c r="Y38" s="399"/>
      <c r="Z38" s="399"/>
      <c r="AA38" s="399"/>
      <c r="AB38" s="399"/>
      <c r="AC38" s="399"/>
      <c r="AD38" s="399"/>
      <c r="AE38" s="399"/>
      <c r="AF38" s="399"/>
      <c r="AG38" s="399"/>
      <c r="AH38" s="399"/>
      <c r="AI38" s="399"/>
      <c r="AJ38" s="399"/>
      <c r="AK38" s="405"/>
    </row>
    <row r="39" spans="2:988" x14ac:dyDescent="0.2">
      <c r="B39" s="398"/>
      <c r="C39" s="399"/>
      <c r="D39" s="399"/>
      <c r="E39" s="399"/>
      <c r="F39" s="399"/>
      <c r="G39" s="399"/>
      <c r="H39" s="399"/>
      <c r="I39" s="399"/>
      <c r="J39" s="399"/>
      <c r="K39" s="399"/>
      <c r="L39" s="399"/>
      <c r="M39" s="399"/>
      <c r="N39" s="399"/>
      <c r="O39" s="399"/>
      <c r="P39" s="399"/>
      <c r="Q39" s="399"/>
      <c r="R39" s="399"/>
      <c r="S39" s="400"/>
      <c r="T39" s="404"/>
      <c r="U39" s="399"/>
      <c r="V39" s="399"/>
      <c r="W39" s="399"/>
      <c r="X39" s="399"/>
      <c r="Y39" s="399"/>
      <c r="Z39" s="399"/>
      <c r="AA39" s="399"/>
      <c r="AB39" s="399"/>
      <c r="AC39" s="399"/>
      <c r="AD39" s="399"/>
      <c r="AE39" s="399"/>
      <c r="AF39" s="399"/>
      <c r="AG39" s="399"/>
      <c r="AH39" s="399"/>
      <c r="AI39" s="399"/>
      <c r="AJ39" s="399"/>
      <c r="AK39" s="405"/>
    </row>
    <row r="40" spans="2:988" x14ac:dyDescent="0.2">
      <c r="B40" s="398"/>
      <c r="C40" s="399"/>
      <c r="D40" s="399"/>
      <c r="E40" s="399"/>
      <c r="F40" s="399"/>
      <c r="G40" s="399"/>
      <c r="H40" s="399"/>
      <c r="I40" s="399"/>
      <c r="J40" s="399"/>
      <c r="K40" s="399"/>
      <c r="L40" s="399"/>
      <c r="M40" s="399"/>
      <c r="N40" s="399"/>
      <c r="O40" s="399"/>
      <c r="P40" s="399"/>
      <c r="Q40" s="399"/>
      <c r="R40" s="399"/>
      <c r="S40" s="400"/>
      <c r="T40" s="404"/>
      <c r="U40" s="399"/>
      <c r="V40" s="399"/>
      <c r="W40" s="399"/>
      <c r="X40" s="399"/>
      <c r="Y40" s="399"/>
      <c r="Z40" s="399"/>
      <c r="AA40" s="399"/>
      <c r="AB40" s="399"/>
      <c r="AC40" s="399"/>
      <c r="AD40" s="399"/>
      <c r="AE40" s="399"/>
      <c r="AF40" s="399"/>
      <c r="AG40" s="399"/>
      <c r="AH40" s="399"/>
      <c r="AI40" s="399"/>
      <c r="AJ40" s="399"/>
      <c r="AK40" s="405"/>
    </row>
    <row r="41" spans="2:988" x14ac:dyDescent="0.2">
      <c r="B41" s="398"/>
      <c r="C41" s="399"/>
      <c r="D41" s="399"/>
      <c r="E41" s="399"/>
      <c r="F41" s="399"/>
      <c r="G41" s="399"/>
      <c r="H41" s="399"/>
      <c r="I41" s="399"/>
      <c r="J41" s="399"/>
      <c r="K41" s="399"/>
      <c r="L41" s="399"/>
      <c r="M41" s="399"/>
      <c r="N41" s="399"/>
      <c r="O41" s="399"/>
      <c r="P41" s="399"/>
      <c r="Q41" s="399"/>
      <c r="R41" s="399"/>
      <c r="S41" s="400"/>
      <c r="T41" s="404"/>
      <c r="U41" s="399"/>
      <c r="V41" s="399"/>
      <c r="W41" s="399"/>
      <c r="X41" s="399"/>
      <c r="Y41" s="399"/>
      <c r="Z41" s="399"/>
      <c r="AA41" s="399"/>
      <c r="AB41" s="399"/>
      <c r="AC41" s="399"/>
      <c r="AD41" s="399"/>
      <c r="AE41" s="399"/>
      <c r="AF41" s="399"/>
      <c r="AG41" s="399"/>
      <c r="AH41" s="399"/>
      <c r="AI41" s="399"/>
      <c r="AJ41" s="399"/>
      <c r="AK41" s="405"/>
    </row>
    <row r="42" spans="2:988" x14ac:dyDescent="0.2">
      <c r="B42" s="398"/>
      <c r="C42" s="399"/>
      <c r="D42" s="399"/>
      <c r="E42" s="399"/>
      <c r="F42" s="399"/>
      <c r="G42" s="399"/>
      <c r="H42" s="399"/>
      <c r="I42" s="399"/>
      <c r="J42" s="399"/>
      <c r="K42" s="399"/>
      <c r="L42" s="399"/>
      <c r="M42" s="399"/>
      <c r="N42" s="399"/>
      <c r="O42" s="399"/>
      <c r="P42" s="399"/>
      <c r="Q42" s="399"/>
      <c r="R42" s="399"/>
      <c r="S42" s="400"/>
      <c r="T42" s="404"/>
      <c r="U42" s="399"/>
      <c r="V42" s="399"/>
      <c r="W42" s="399"/>
      <c r="X42" s="399"/>
      <c r="Y42" s="399"/>
      <c r="Z42" s="399"/>
      <c r="AA42" s="399"/>
      <c r="AB42" s="399"/>
      <c r="AC42" s="399"/>
      <c r="AD42" s="399"/>
      <c r="AE42" s="399"/>
      <c r="AF42" s="399"/>
      <c r="AG42" s="399"/>
      <c r="AH42" s="399"/>
      <c r="AI42" s="399"/>
      <c r="AJ42" s="399"/>
      <c r="AK42" s="405"/>
    </row>
    <row r="43" spans="2:988" x14ac:dyDescent="0.2">
      <c r="B43" s="398"/>
      <c r="C43" s="399"/>
      <c r="D43" s="399"/>
      <c r="E43" s="399"/>
      <c r="F43" s="399"/>
      <c r="G43" s="399"/>
      <c r="H43" s="399"/>
      <c r="I43" s="399"/>
      <c r="J43" s="399"/>
      <c r="K43" s="399"/>
      <c r="L43" s="399"/>
      <c r="M43" s="399"/>
      <c r="N43" s="399"/>
      <c r="O43" s="399"/>
      <c r="P43" s="399"/>
      <c r="Q43" s="399"/>
      <c r="R43" s="399"/>
      <c r="S43" s="400"/>
      <c r="T43" s="404"/>
      <c r="U43" s="399"/>
      <c r="V43" s="399"/>
      <c r="W43" s="399"/>
      <c r="X43" s="399"/>
      <c r="Y43" s="399"/>
      <c r="Z43" s="399"/>
      <c r="AA43" s="399"/>
      <c r="AB43" s="399"/>
      <c r="AC43" s="399"/>
      <c r="AD43" s="399"/>
      <c r="AE43" s="399"/>
      <c r="AF43" s="399"/>
      <c r="AG43" s="399"/>
      <c r="AH43" s="399"/>
      <c r="AI43" s="399"/>
      <c r="AJ43" s="399"/>
      <c r="AK43" s="405"/>
    </row>
    <row r="44" spans="2:988" x14ac:dyDescent="0.2">
      <c r="B44" s="398"/>
      <c r="C44" s="399"/>
      <c r="D44" s="399"/>
      <c r="E44" s="399"/>
      <c r="F44" s="399"/>
      <c r="G44" s="399"/>
      <c r="H44" s="399"/>
      <c r="I44" s="399"/>
      <c r="J44" s="399"/>
      <c r="K44" s="399"/>
      <c r="L44" s="399"/>
      <c r="M44" s="399"/>
      <c r="N44" s="399"/>
      <c r="O44" s="399"/>
      <c r="P44" s="399"/>
      <c r="Q44" s="399"/>
      <c r="R44" s="399"/>
      <c r="S44" s="400"/>
      <c r="T44" s="404"/>
      <c r="U44" s="399"/>
      <c r="V44" s="399"/>
      <c r="W44" s="399"/>
      <c r="X44" s="399"/>
      <c r="Y44" s="399"/>
      <c r="Z44" s="399"/>
      <c r="AA44" s="399"/>
      <c r="AB44" s="399"/>
      <c r="AC44" s="399"/>
      <c r="AD44" s="399"/>
      <c r="AE44" s="399"/>
      <c r="AF44" s="399"/>
      <c r="AG44" s="399"/>
      <c r="AH44" s="399"/>
      <c r="AI44" s="399"/>
      <c r="AJ44" s="399"/>
      <c r="AK44" s="405"/>
    </row>
    <row r="45" spans="2:988" x14ac:dyDescent="0.2">
      <c r="B45" s="398"/>
      <c r="C45" s="399"/>
      <c r="D45" s="399"/>
      <c r="E45" s="399"/>
      <c r="F45" s="399"/>
      <c r="G45" s="399"/>
      <c r="H45" s="399"/>
      <c r="I45" s="399"/>
      <c r="J45" s="399"/>
      <c r="K45" s="399"/>
      <c r="L45" s="399"/>
      <c r="M45" s="399"/>
      <c r="N45" s="399"/>
      <c r="O45" s="399"/>
      <c r="P45" s="399"/>
      <c r="Q45" s="399"/>
      <c r="R45" s="399"/>
      <c r="S45" s="400"/>
      <c r="T45" s="404"/>
      <c r="U45" s="399"/>
      <c r="V45" s="399"/>
      <c r="W45" s="399"/>
      <c r="X45" s="399"/>
      <c r="Y45" s="399"/>
      <c r="Z45" s="399"/>
      <c r="AA45" s="399"/>
      <c r="AB45" s="399"/>
      <c r="AC45" s="399"/>
      <c r="AD45" s="399"/>
      <c r="AE45" s="399"/>
      <c r="AF45" s="399"/>
      <c r="AG45" s="399"/>
      <c r="AH45" s="399"/>
      <c r="AI45" s="399"/>
      <c r="AJ45" s="399"/>
      <c r="AK45" s="405"/>
    </row>
    <row r="46" spans="2:988" x14ac:dyDescent="0.2">
      <c r="B46" s="398"/>
      <c r="C46" s="399"/>
      <c r="D46" s="399"/>
      <c r="E46" s="399"/>
      <c r="F46" s="399"/>
      <c r="G46" s="399"/>
      <c r="H46" s="399"/>
      <c r="I46" s="399"/>
      <c r="J46" s="399"/>
      <c r="K46" s="399"/>
      <c r="L46" s="399"/>
      <c r="M46" s="399"/>
      <c r="N46" s="399"/>
      <c r="O46" s="399"/>
      <c r="P46" s="399"/>
      <c r="Q46" s="399"/>
      <c r="R46" s="399"/>
      <c r="S46" s="400"/>
      <c r="T46" s="404"/>
      <c r="U46" s="399"/>
      <c r="V46" s="399"/>
      <c r="W46" s="399"/>
      <c r="X46" s="399"/>
      <c r="Y46" s="399"/>
      <c r="Z46" s="399"/>
      <c r="AA46" s="399"/>
      <c r="AB46" s="399"/>
      <c r="AC46" s="399"/>
      <c r="AD46" s="399"/>
      <c r="AE46" s="399"/>
      <c r="AF46" s="399"/>
      <c r="AG46" s="399"/>
      <c r="AH46" s="399"/>
      <c r="AI46" s="399"/>
      <c r="AJ46" s="399"/>
      <c r="AK46" s="405"/>
    </row>
    <row r="47" spans="2:988" x14ac:dyDescent="0.2">
      <c r="B47" s="398"/>
      <c r="C47" s="399"/>
      <c r="D47" s="399"/>
      <c r="E47" s="399"/>
      <c r="F47" s="399"/>
      <c r="G47" s="399"/>
      <c r="H47" s="399"/>
      <c r="I47" s="399"/>
      <c r="J47" s="399"/>
      <c r="K47" s="399"/>
      <c r="L47" s="399"/>
      <c r="M47" s="399"/>
      <c r="N47" s="399"/>
      <c r="O47" s="399"/>
      <c r="P47" s="399"/>
      <c r="Q47" s="399"/>
      <c r="R47" s="399"/>
      <c r="S47" s="400"/>
      <c r="T47" s="404"/>
      <c r="U47" s="399"/>
      <c r="V47" s="399"/>
      <c r="W47" s="399"/>
      <c r="X47" s="399"/>
      <c r="Y47" s="399"/>
      <c r="Z47" s="399"/>
      <c r="AA47" s="399"/>
      <c r="AB47" s="399"/>
      <c r="AC47" s="399"/>
      <c r="AD47" s="399"/>
      <c r="AE47" s="399"/>
      <c r="AF47" s="399"/>
      <c r="AG47" s="399"/>
      <c r="AH47" s="399"/>
      <c r="AI47" s="399"/>
      <c r="AJ47" s="399"/>
      <c r="AK47" s="405"/>
    </row>
    <row r="48" spans="2:988" x14ac:dyDescent="0.2">
      <c r="B48" s="398"/>
      <c r="C48" s="399"/>
      <c r="D48" s="399"/>
      <c r="E48" s="399"/>
      <c r="F48" s="399"/>
      <c r="G48" s="399"/>
      <c r="H48" s="399"/>
      <c r="I48" s="399"/>
      <c r="J48" s="399"/>
      <c r="K48" s="399"/>
      <c r="L48" s="399"/>
      <c r="M48" s="399"/>
      <c r="N48" s="399"/>
      <c r="O48" s="399"/>
      <c r="P48" s="399"/>
      <c r="Q48" s="399"/>
      <c r="R48" s="399"/>
      <c r="S48" s="400"/>
      <c r="T48" s="404"/>
      <c r="U48" s="399"/>
      <c r="V48" s="399"/>
      <c r="W48" s="399"/>
      <c r="X48" s="399"/>
      <c r="Y48" s="399"/>
      <c r="Z48" s="399"/>
      <c r="AA48" s="399"/>
      <c r="AB48" s="399"/>
      <c r="AC48" s="399"/>
      <c r="AD48" s="399"/>
      <c r="AE48" s="399"/>
      <c r="AF48" s="399"/>
      <c r="AG48" s="399"/>
      <c r="AH48" s="399"/>
      <c r="AI48" s="399"/>
      <c r="AJ48" s="399"/>
      <c r="AK48" s="405"/>
    </row>
    <row r="49" spans="2:37" x14ac:dyDescent="0.2">
      <c r="B49" s="398"/>
      <c r="C49" s="399"/>
      <c r="D49" s="399"/>
      <c r="E49" s="399"/>
      <c r="F49" s="399"/>
      <c r="G49" s="399"/>
      <c r="H49" s="399"/>
      <c r="I49" s="399"/>
      <c r="J49" s="399"/>
      <c r="K49" s="399"/>
      <c r="L49" s="399"/>
      <c r="M49" s="399"/>
      <c r="N49" s="399"/>
      <c r="O49" s="399"/>
      <c r="P49" s="399"/>
      <c r="Q49" s="399"/>
      <c r="R49" s="399"/>
      <c r="S49" s="400"/>
      <c r="T49" s="404"/>
      <c r="U49" s="399"/>
      <c r="V49" s="399"/>
      <c r="W49" s="399"/>
      <c r="X49" s="399"/>
      <c r="Y49" s="399"/>
      <c r="Z49" s="399"/>
      <c r="AA49" s="399"/>
      <c r="AB49" s="399"/>
      <c r="AC49" s="399"/>
      <c r="AD49" s="399"/>
      <c r="AE49" s="399"/>
      <c r="AF49" s="399"/>
      <c r="AG49" s="399"/>
      <c r="AH49" s="399"/>
      <c r="AI49" s="399"/>
      <c r="AJ49" s="399"/>
      <c r="AK49" s="405"/>
    </row>
    <row r="50" spans="2:37" x14ac:dyDescent="0.2">
      <c r="B50" s="398"/>
      <c r="C50" s="399"/>
      <c r="D50" s="399"/>
      <c r="E50" s="399"/>
      <c r="F50" s="399"/>
      <c r="G50" s="399"/>
      <c r="H50" s="399"/>
      <c r="I50" s="399"/>
      <c r="J50" s="399"/>
      <c r="K50" s="399"/>
      <c r="L50" s="399"/>
      <c r="M50" s="399"/>
      <c r="N50" s="399"/>
      <c r="O50" s="399"/>
      <c r="P50" s="399"/>
      <c r="Q50" s="399"/>
      <c r="R50" s="399"/>
      <c r="S50" s="400"/>
      <c r="T50" s="404"/>
      <c r="U50" s="399"/>
      <c r="V50" s="399"/>
      <c r="W50" s="399"/>
      <c r="X50" s="399"/>
      <c r="Y50" s="399"/>
      <c r="Z50" s="399"/>
      <c r="AA50" s="399"/>
      <c r="AB50" s="399"/>
      <c r="AC50" s="399"/>
      <c r="AD50" s="399"/>
      <c r="AE50" s="399"/>
      <c r="AF50" s="399"/>
      <c r="AG50" s="399"/>
      <c r="AH50" s="399"/>
      <c r="AI50" s="399"/>
      <c r="AJ50" s="399"/>
      <c r="AK50" s="405"/>
    </row>
    <row r="51" spans="2:37" x14ac:dyDescent="0.2">
      <c r="B51" s="401"/>
      <c r="C51" s="402"/>
      <c r="D51" s="402"/>
      <c r="E51" s="402"/>
      <c r="F51" s="402"/>
      <c r="G51" s="402"/>
      <c r="H51" s="402"/>
      <c r="I51" s="402"/>
      <c r="J51" s="402"/>
      <c r="K51" s="402"/>
      <c r="L51" s="402"/>
      <c r="M51" s="402"/>
      <c r="N51" s="402"/>
      <c r="O51" s="402"/>
      <c r="P51" s="402"/>
      <c r="Q51" s="402"/>
      <c r="R51" s="402"/>
      <c r="S51" s="403"/>
      <c r="T51" s="406"/>
      <c r="U51" s="402"/>
      <c r="V51" s="402"/>
      <c r="W51" s="402"/>
      <c r="X51" s="402"/>
      <c r="Y51" s="402"/>
      <c r="Z51" s="402"/>
      <c r="AA51" s="402"/>
      <c r="AB51" s="402"/>
      <c r="AC51" s="402"/>
      <c r="AD51" s="402"/>
      <c r="AE51" s="402"/>
      <c r="AF51" s="402"/>
      <c r="AG51" s="402"/>
      <c r="AH51" s="402"/>
      <c r="AI51" s="402"/>
      <c r="AJ51" s="402"/>
      <c r="AK51" s="407"/>
    </row>
    <row r="52" spans="2:37" x14ac:dyDescent="0.2">
      <c r="B52" s="45">
        <v>14</v>
      </c>
      <c r="C52" s="382" t="s">
        <v>123</v>
      </c>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383"/>
    </row>
    <row r="53" spans="2:37" x14ac:dyDescent="0.2">
      <c r="B53" s="329"/>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1"/>
    </row>
    <row r="54" spans="2:37" x14ac:dyDescent="0.2">
      <c r="B54" s="329"/>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1"/>
    </row>
    <row r="55" spans="2:37" x14ac:dyDescent="0.2">
      <c r="B55" s="329"/>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1"/>
    </row>
    <row r="56" spans="2:37" x14ac:dyDescent="0.2">
      <c r="B56" s="329"/>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1"/>
    </row>
    <row r="57" spans="2:37" x14ac:dyDescent="0.2">
      <c r="B57" s="329"/>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1"/>
    </row>
    <row r="58" spans="2:37" x14ac:dyDescent="0.2">
      <c r="B58" s="329"/>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1"/>
    </row>
    <row r="59" spans="2:37" x14ac:dyDescent="0.2">
      <c r="B59" s="329"/>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1"/>
    </row>
    <row r="60" spans="2:37" x14ac:dyDescent="0.2">
      <c r="B60" s="329"/>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1"/>
    </row>
    <row r="61" spans="2:37" x14ac:dyDescent="0.2">
      <c r="B61" s="329"/>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1"/>
    </row>
    <row r="62" spans="2:37" x14ac:dyDescent="0.2">
      <c r="B62" s="329"/>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1"/>
    </row>
    <row r="63" spans="2:37" x14ac:dyDescent="0.2">
      <c r="B63" s="329"/>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1"/>
    </row>
    <row r="64" spans="2:37" x14ac:dyDescent="0.2">
      <c r="B64" s="329"/>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1"/>
    </row>
    <row r="65" spans="2:38" x14ac:dyDescent="0.2">
      <c r="B65" s="335"/>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C65" s="336"/>
      <c r="AD65" s="336"/>
      <c r="AE65" s="336"/>
      <c r="AF65" s="336"/>
      <c r="AG65" s="336"/>
      <c r="AH65" s="336"/>
      <c r="AI65" s="336"/>
      <c r="AJ65" s="336"/>
      <c r="AK65" s="337"/>
    </row>
    <row r="66" spans="2:38" x14ac:dyDescent="0.2">
      <c r="B66" s="45">
        <v>15</v>
      </c>
      <c r="C66" s="382" t="s">
        <v>126</v>
      </c>
      <c r="D66" s="224"/>
      <c r="E66" s="224"/>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383"/>
    </row>
    <row r="67" spans="2:38" x14ac:dyDescent="0.2">
      <c r="B67" s="329"/>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330"/>
      <c r="AB67" s="330"/>
      <c r="AC67" s="330"/>
      <c r="AD67" s="330"/>
      <c r="AE67" s="330"/>
      <c r="AF67" s="330"/>
      <c r="AG67" s="330"/>
      <c r="AH67" s="330"/>
      <c r="AI67" s="330"/>
      <c r="AJ67" s="330"/>
      <c r="AK67" s="331"/>
    </row>
    <row r="68" spans="2:38" x14ac:dyDescent="0.2">
      <c r="B68" s="329"/>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330"/>
      <c r="AF68" s="330"/>
      <c r="AG68" s="330"/>
      <c r="AH68" s="330"/>
      <c r="AI68" s="330"/>
      <c r="AJ68" s="330"/>
      <c r="AK68" s="331"/>
    </row>
    <row r="69" spans="2:38" x14ac:dyDescent="0.2">
      <c r="B69" s="329"/>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330"/>
      <c r="AE69" s="330"/>
      <c r="AF69" s="330"/>
      <c r="AG69" s="330"/>
      <c r="AH69" s="330"/>
      <c r="AI69" s="330"/>
      <c r="AJ69" s="330"/>
      <c r="AK69" s="331"/>
    </row>
    <row r="70" spans="2:38" x14ac:dyDescent="0.2">
      <c r="B70" s="329"/>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c r="AA70" s="330"/>
      <c r="AB70" s="330"/>
      <c r="AC70" s="330"/>
      <c r="AD70" s="330"/>
      <c r="AE70" s="330"/>
      <c r="AF70" s="330"/>
      <c r="AG70" s="330"/>
      <c r="AH70" s="330"/>
      <c r="AI70" s="330"/>
      <c r="AJ70" s="330"/>
      <c r="AK70" s="331"/>
    </row>
    <row r="71" spans="2:38" x14ac:dyDescent="0.2">
      <c r="B71" s="329"/>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330"/>
      <c r="AG71" s="330"/>
      <c r="AH71" s="330"/>
      <c r="AI71" s="330"/>
      <c r="AJ71" s="330"/>
      <c r="AK71" s="331"/>
    </row>
    <row r="72" spans="2:38" x14ac:dyDescent="0.2">
      <c r="B72" s="329"/>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1"/>
    </row>
    <row r="73" spans="2:38" x14ac:dyDescent="0.2">
      <c r="B73" s="329"/>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30"/>
      <c r="AJ73" s="330"/>
      <c r="AK73" s="331"/>
    </row>
    <row r="74" spans="2:38" x14ac:dyDescent="0.2">
      <c r="B74" s="329"/>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330"/>
      <c r="AF74" s="330"/>
      <c r="AG74" s="330"/>
      <c r="AH74" s="330"/>
      <c r="AI74" s="330"/>
      <c r="AJ74" s="330"/>
      <c r="AK74" s="331"/>
    </row>
    <row r="75" spans="2:38" x14ac:dyDescent="0.2">
      <c r="B75" s="329"/>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c r="AA75" s="330"/>
      <c r="AB75" s="330"/>
      <c r="AC75" s="330"/>
      <c r="AD75" s="330"/>
      <c r="AE75" s="330"/>
      <c r="AF75" s="330"/>
      <c r="AG75" s="330"/>
      <c r="AH75" s="330"/>
      <c r="AI75" s="330"/>
      <c r="AJ75" s="330"/>
      <c r="AK75" s="331"/>
    </row>
    <row r="76" spans="2:38" x14ac:dyDescent="0.2">
      <c r="B76" s="329"/>
      <c r="C76" s="330"/>
      <c r="D76" s="330"/>
      <c r="E76" s="330"/>
      <c r="F76" s="330"/>
      <c r="G76" s="330"/>
      <c r="H76" s="330"/>
      <c r="I76" s="330"/>
      <c r="J76" s="330"/>
      <c r="K76" s="330"/>
      <c r="L76" s="330"/>
      <c r="M76" s="330"/>
      <c r="N76" s="330"/>
      <c r="O76" s="330"/>
      <c r="P76" s="330"/>
      <c r="Q76" s="330"/>
      <c r="R76" s="330"/>
      <c r="S76" s="330"/>
      <c r="T76" s="330"/>
      <c r="U76" s="330"/>
      <c r="V76" s="330"/>
      <c r="W76" s="330"/>
      <c r="X76" s="330"/>
      <c r="Y76" s="330"/>
      <c r="Z76" s="330"/>
      <c r="AA76" s="330"/>
      <c r="AB76" s="330"/>
      <c r="AC76" s="330"/>
      <c r="AD76" s="330"/>
      <c r="AE76" s="330"/>
      <c r="AF76" s="330"/>
      <c r="AG76" s="330"/>
      <c r="AH76" s="330"/>
      <c r="AI76" s="330"/>
      <c r="AJ76" s="330"/>
      <c r="AK76" s="331"/>
    </row>
    <row r="77" spans="2:38" x14ac:dyDescent="0.2">
      <c r="B77" s="335"/>
      <c r="C77" s="336"/>
      <c r="D77" s="336"/>
      <c r="E77" s="336"/>
      <c r="F77" s="336"/>
      <c r="G77" s="336"/>
      <c r="H77" s="336"/>
      <c r="I77" s="336"/>
      <c r="J77" s="336"/>
      <c r="K77" s="336"/>
      <c r="L77" s="336"/>
      <c r="M77" s="336"/>
      <c r="N77" s="336"/>
      <c r="O77" s="336"/>
      <c r="P77" s="336"/>
      <c r="Q77" s="336"/>
      <c r="R77" s="336"/>
      <c r="S77" s="336"/>
      <c r="T77" s="336"/>
      <c r="U77" s="336"/>
      <c r="V77" s="336"/>
      <c r="W77" s="336"/>
      <c r="X77" s="336"/>
      <c r="Y77" s="336"/>
      <c r="Z77" s="336"/>
      <c r="AA77" s="336"/>
      <c r="AB77" s="336"/>
      <c r="AC77" s="336"/>
      <c r="AD77" s="336"/>
      <c r="AE77" s="336"/>
      <c r="AF77" s="336"/>
      <c r="AG77" s="336"/>
      <c r="AH77" s="336"/>
      <c r="AI77" s="336"/>
      <c r="AJ77" s="336"/>
      <c r="AK77" s="337"/>
    </row>
    <row r="78" spans="2:38" x14ac:dyDescent="0.2">
      <c r="B78" s="45">
        <v>16</v>
      </c>
      <c r="C78" s="382" t="s">
        <v>127</v>
      </c>
      <c r="D78" s="224"/>
      <c r="E78" s="224"/>
      <c r="F78" s="224"/>
      <c r="G78" s="224"/>
      <c r="H78" s="224"/>
      <c r="I78" s="224"/>
      <c r="J78" s="224"/>
      <c r="K78" s="224"/>
      <c r="L78" s="224"/>
      <c r="M78" s="224"/>
      <c r="N78" s="224"/>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383"/>
    </row>
    <row r="79" spans="2:38" ht="12.75" customHeight="1" x14ac:dyDescent="0.2">
      <c r="B79" s="130"/>
      <c r="C79" s="73"/>
      <c r="D79" s="465" t="s">
        <v>279</v>
      </c>
      <c r="E79" s="465"/>
      <c r="F79" s="465"/>
      <c r="G79" s="465"/>
      <c r="H79" s="465"/>
      <c r="I79" s="465"/>
      <c r="J79" s="465"/>
      <c r="K79" s="465"/>
      <c r="L79" s="465"/>
      <c r="M79" s="465"/>
      <c r="N79" s="465"/>
      <c r="O79" s="465"/>
      <c r="P79" s="465"/>
      <c r="Q79" s="465"/>
      <c r="R79" s="465"/>
      <c r="S79" s="465"/>
      <c r="T79" s="465"/>
      <c r="U79" s="465"/>
      <c r="V79" s="127"/>
      <c r="W79" s="127"/>
      <c r="X79" s="127"/>
      <c r="Y79" s="127"/>
      <c r="Z79" s="127"/>
      <c r="AA79" s="127"/>
      <c r="AB79" s="73"/>
      <c r="AC79" s="73"/>
      <c r="AD79" s="73"/>
      <c r="AE79" s="73"/>
      <c r="AF79" s="73"/>
      <c r="AG79" s="73"/>
      <c r="AH79" s="73"/>
      <c r="AI79" s="73"/>
      <c r="AJ79" s="73"/>
      <c r="AK79" s="139"/>
    </row>
    <row r="80" spans="2:38" x14ac:dyDescent="0.2">
      <c r="B80" s="130"/>
      <c r="C80" s="131"/>
      <c r="D80" s="73"/>
      <c r="E80" s="73"/>
      <c r="F80" s="333" t="s">
        <v>280</v>
      </c>
      <c r="G80" s="333"/>
      <c r="H80" s="333"/>
      <c r="I80" s="333"/>
      <c r="J80" s="333"/>
      <c r="K80" s="333"/>
      <c r="L80" s="73"/>
      <c r="M80" s="73"/>
      <c r="N80" s="73"/>
      <c r="O80" s="73"/>
      <c r="P80" s="73"/>
      <c r="Q80" s="455" t="str">
        <f>IF('Ficha 2. DATOS ACTUACIONES RHB'!R104=0,"",'Ficha 2. DATOS ACTUACIONES RHB'!R104)</f>
        <v/>
      </c>
      <c r="R80" s="456"/>
      <c r="S80" s="456"/>
      <c r="T80" s="456"/>
      <c r="U80" s="469"/>
      <c r="V80" s="73"/>
      <c r="W80" s="73"/>
      <c r="X80" s="73"/>
      <c r="Y80" s="73"/>
      <c r="Z80" s="131"/>
      <c r="AA80" s="187" t="s">
        <v>281</v>
      </c>
      <c r="AB80" s="188"/>
      <c r="AC80" s="188"/>
      <c r="AD80" s="188"/>
      <c r="AE80" s="188"/>
      <c r="AF80" s="188"/>
      <c r="AG80" s="455" t="str">
        <f>IF('Ficha 2. DATOS ACTUACIONES RHB'!AP104=0,"",'Ficha 2. DATOS ACTUACIONES RHB'!AP104)</f>
        <v/>
      </c>
      <c r="AH80" s="456"/>
      <c r="AI80" s="456"/>
      <c r="AJ80" s="456"/>
      <c r="AK80" s="457"/>
      <c r="AL80" s="7"/>
    </row>
    <row r="81" spans="2:38" x14ac:dyDescent="0.2">
      <c r="B81" s="184"/>
      <c r="C81" s="185"/>
      <c r="D81" s="73"/>
      <c r="E81" s="73"/>
      <c r="G81" s="190" t="s">
        <v>287</v>
      </c>
      <c r="H81" s="189"/>
      <c r="I81" s="183"/>
      <c r="J81" s="183"/>
      <c r="K81" s="183"/>
      <c r="L81" s="73"/>
      <c r="M81" s="73"/>
      <c r="N81" s="73"/>
      <c r="O81" s="73"/>
      <c r="P81" s="73"/>
      <c r="Q81" s="128"/>
      <c r="R81" s="128"/>
      <c r="S81" s="128"/>
      <c r="T81" s="128"/>
      <c r="U81" s="128"/>
      <c r="V81" s="73"/>
      <c r="W81" s="73"/>
      <c r="X81" s="73"/>
      <c r="Y81" s="73"/>
      <c r="Z81" s="185"/>
      <c r="AA81" s="187"/>
      <c r="AB81" s="188"/>
      <c r="AC81" s="188"/>
      <c r="AD81" s="188"/>
      <c r="AE81" s="188"/>
      <c r="AF81" s="188"/>
      <c r="AG81" s="128"/>
      <c r="AH81" s="128"/>
      <c r="AI81" s="128"/>
      <c r="AJ81" s="128"/>
      <c r="AK81" s="196"/>
      <c r="AL81" s="7"/>
    </row>
    <row r="82" spans="2:38" x14ac:dyDescent="0.2">
      <c r="B82" s="184"/>
      <c r="C82" s="185"/>
      <c r="D82" s="73"/>
      <c r="E82" s="73"/>
      <c r="F82" s="414" t="s">
        <v>289</v>
      </c>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414"/>
      <c r="AF82" s="414"/>
      <c r="AG82" s="414"/>
      <c r="AH82" s="414"/>
      <c r="AI82" s="414"/>
      <c r="AJ82" s="414"/>
      <c r="AK82" s="415"/>
    </row>
    <row r="83" spans="2:38" x14ac:dyDescent="0.2">
      <c r="B83" s="184"/>
      <c r="C83" s="185"/>
      <c r="D83" s="73"/>
      <c r="E83" s="73"/>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414"/>
      <c r="AF83" s="414"/>
      <c r="AG83" s="414"/>
      <c r="AH83" s="414"/>
      <c r="AI83" s="414"/>
      <c r="AJ83" s="414"/>
      <c r="AK83" s="415"/>
    </row>
    <row r="84" spans="2:38" x14ac:dyDescent="0.2">
      <c r="B84" s="184"/>
      <c r="C84" s="185"/>
      <c r="D84" s="73"/>
      <c r="E84" s="73"/>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c r="AG84" s="416"/>
      <c r="AH84" s="416"/>
      <c r="AI84" s="416"/>
      <c r="AJ84" s="416"/>
      <c r="AK84" s="417"/>
    </row>
    <row r="85" spans="2:38" x14ac:dyDescent="0.2">
      <c r="B85" s="159"/>
      <c r="C85" s="160"/>
      <c r="D85" s="73"/>
      <c r="E85" s="73"/>
      <c r="F85" s="46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1"/>
    </row>
    <row r="86" spans="2:38" x14ac:dyDescent="0.2">
      <c r="B86" s="191"/>
      <c r="C86" s="192"/>
      <c r="D86" s="73"/>
      <c r="E86" s="73"/>
      <c r="F86" s="463"/>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c r="AG86" s="399"/>
      <c r="AH86" s="399"/>
      <c r="AI86" s="399"/>
      <c r="AJ86" s="399"/>
      <c r="AK86" s="405"/>
    </row>
    <row r="87" spans="2:38" x14ac:dyDescent="0.2">
      <c r="B87" s="184"/>
      <c r="C87" s="185"/>
      <c r="D87" s="73"/>
      <c r="E87" s="73"/>
      <c r="F87" s="404"/>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c r="AG87" s="399"/>
      <c r="AH87" s="399"/>
      <c r="AI87" s="399"/>
      <c r="AJ87" s="399"/>
      <c r="AK87" s="405"/>
    </row>
    <row r="88" spans="2:38" x14ac:dyDescent="0.2">
      <c r="B88" s="159"/>
      <c r="C88" s="160"/>
      <c r="D88" s="73"/>
      <c r="E88" s="73"/>
      <c r="F88" s="404"/>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c r="AG88" s="399"/>
      <c r="AH88" s="399"/>
      <c r="AI88" s="399"/>
      <c r="AJ88" s="399"/>
      <c r="AK88" s="405"/>
    </row>
    <row r="89" spans="2:38" x14ac:dyDescent="0.2">
      <c r="B89" s="159"/>
      <c r="C89" s="160"/>
      <c r="D89" s="73"/>
      <c r="E89" s="73"/>
      <c r="F89" s="406"/>
      <c r="G89" s="402"/>
      <c r="H89" s="402"/>
      <c r="I89" s="402"/>
      <c r="J89" s="402"/>
      <c r="K89" s="402"/>
      <c r="L89" s="402"/>
      <c r="M89" s="402"/>
      <c r="N89" s="402"/>
      <c r="O89" s="402"/>
      <c r="P89" s="402"/>
      <c r="Q89" s="402"/>
      <c r="R89" s="402"/>
      <c r="S89" s="402"/>
      <c r="T89" s="402"/>
      <c r="U89" s="402"/>
      <c r="V89" s="402"/>
      <c r="W89" s="402"/>
      <c r="X89" s="402"/>
      <c r="Y89" s="402"/>
      <c r="Z89" s="402"/>
      <c r="AA89" s="402"/>
      <c r="AB89" s="402"/>
      <c r="AC89" s="402"/>
      <c r="AD89" s="402"/>
      <c r="AE89" s="402"/>
      <c r="AF89" s="402"/>
      <c r="AG89" s="402"/>
      <c r="AH89" s="402"/>
      <c r="AI89" s="402"/>
      <c r="AJ89" s="402"/>
      <c r="AK89" s="407"/>
    </row>
    <row r="90" spans="2:38" x14ac:dyDescent="0.2">
      <c r="B90" s="130"/>
      <c r="C90" s="131"/>
      <c r="D90" s="299" t="s">
        <v>180</v>
      </c>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392"/>
    </row>
    <row r="91" spans="2:38" x14ac:dyDescent="0.2">
      <c r="B91" s="130"/>
      <c r="C91" s="73"/>
      <c r="D91" s="73"/>
      <c r="E91" s="73"/>
      <c r="F91" s="333" t="s">
        <v>179</v>
      </c>
      <c r="G91" s="333"/>
      <c r="H91" s="333"/>
      <c r="I91" s="333"/>
      <c r="J91" s="333"/>
      <c r="K91" s="333"/>
      <c r="L91" s="333"/>
      <c r="M91" s="333"/>
      <c r="N91" s="333"/>
      <c r="O91" s="333"/>
      <c r="P91" s="73"/>
      <c r="Q91" s="296"/>
      <c r="R91" s="297"/>
      <c r="S91" s="297"/>
      <c r="T91" s="297"/>
      <c r="U91" s="298"/>
      <c r="V91" s="73"/>
      <c r="W91" s="73"/>
      <c r="X91" s="73"/>
      <c r="Y91" s="73"/>
      <c r="Z91" s="73"/>
      <c r="AA91" s="73"/>
      <c r="AB91" s="73"/>
      <c r="AC91" s="73"/>
      <c r="AD91" s="73"/>
      <c r="AE91" s="73"/>
      <c r="AF91" s="73"/>
      <c r="AG91" s="73"/>
      <c r="AH91" s="73"/>
      <c r="AI91" s="73"/>
      <c r="AJ91" s="73"/>
      <c r="AK91" s="139"/>
    </row>
    <row r="92" spans="2:38" ht="12.75" customHeight="1" x14ac:dyDescent="0.2">
      <c r="B92" s="184"/>
      <c r="C92" s="73"/>
      <c r="D92" s="73"/>
      <c r="E92" s="73"/>
      <c r="F92" s="458" t="s">
        <v>288</v>
      </c>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9"/>
    </row>
    <row r="93" spans="2:38" x14ac:dyDescent="0.2">
      <c r="B93" s="184"/>
      <c r="C93" s="73"/>
      <c r="D93" s="73"/>
      <c r="E93" s="73"/>
      <c r="F93" s="460"/>
      <c r="G93" s="461"/>
      <c r="H93" s="461"/>
      <c r="I93" s="461"/>
      <c r="J93" s="461"/>
      <c r="K93" s="461"/>
      <c r="L93" s="461"/>
      <c r="M93" s="461"/>
      <c r="N93" s="461"/>
      <c r="O93" s="461"/>
      <c r="P93" s="461"/>
      <c r="Q93" s="461"/>
      <c r="R93" s="461"/>
      <c r="S93" s="461"/>
      <c r="T93" s="461"/>
      <c r="U93" s="461"/>
      <c r="V93" s="461"/>
      <c r="W93" s="461"/>
      <c r="X93" s="461"/>
      <c r="Y93" s="461"/>
      <c r="Z93" s="461"/>
      <c r="AA93" s="461"/>
      <c r="AB93" s="461"/>
      <c r="AC93" s="461"/>
      <c r="AD93" s="461"/>
      <c r="AE93" s="461"/>
      <c r="AF93" s="461"/>
      <c r="AG93" s="461"/>
      <c r="AH93" s="461"/>
      <c r="AI93" s="461"/>
      <c r="AJ93" s="461"/>
      <c r="AK93" s="462"/>
    </row>
    <row r="94" spans="2:38" x14ac:dyDescent="0.2">
      <c r="B94" s="191"/>
      <c r="C94" s="73"/>
      <c r="D94" s="73"/>
      <c r="E94" s="73"/>
      <c r="F94" s="463"/>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c r="AI94" s="330"/>
      <c r="AJ94" s="330"/>
      <c r="AK94" s="331"/>
    </row>
    <row r="95" spans="2:38" x14ac:dyDescent="0.2">
      <c r="B95" s="184"/>
      <c r="C95" s="73"/>
      <c r="D95" s="73"/>
      <c r="E95" s="73"/>
      <c r="F95" s="463"/>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c r="AI95" s="330"/>
      <c r="AJ95" s="330"/>
      <c r="AK95" s="331"/>
    </row>
    <row r="96" spans="2:38" x14ac:dyDescent="0.2">
      <c r="B96" s="184"/>
      <c r="C96" s="73"/>
      <c r="D96" s="73"/>
      <c r="E96" s="73"/>
      <c r="F96" s="463"/>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c r="AI96" s="330"/>
      <c r="AJ96" s="330"/>
      <c r="AK96" s="331"/>
    </row>
    <row r="97" spans="2:37" x14ac:dyDescent="0.2">
      <c r="B97" s="184"/>
      <c r="C97" s="73"/>
      <c r="D97" s="73"/>
      <c r="E97" s="73"/>
      <c r="F97" s="464"/>
      <c r="G97" s="336"/>
      <c r="H97" s="336"/>
      <c r="I97" s="336"/>
      <c r="J97" s="336"/>
      <c r="K97" s="336"/>
      <c r="L97" s="336"/>
      <c r="M97" s="336"/>
      <c r="N97" s="336"/>
      <c r="O97" s="336"/>
      <c r="P97" s="336"/>
      <c r="Q97" s="336"/>
      <c r="R97" s="336"/>
      <c r="S97" s="336"/>
      <c r="T97" s="336"/>
      <c r="U97" s="336"/>
      <c r="V97" s="336"/>
      <c r="W97" s="336"/>
      <c r="X97" s="336"/>
      <c r="Y97" s="336"/>
      <c r="Z97" s="336"/>
      <c r="AA97" s="336"/>
      <c r="AB97" s="336"/>
      <c r="AC97" s="336"/>
      <c r="AD97" s="336"/>
      <c r="AE97" s="336"/>
      <c r="AF97" s="336"/>
      <c r="AG97" s="336"/>
      <c r="AH97" s="336"/>
      <c r="AI97" s="336"/>
      <c r="AJ97" s="336"/>
      <c r="AK97" s="337"/>
    </row>
    <row r="98" spans="2:37" x14ac:dyDescent="0.2">
      <c r="B98" s="130"/>
      <c r="C98" s="131"/>
      <c r="D98" s="299" t="s">
        <v>181</v>
      </c>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392"/>
    </row>
    <row r="99" spans="2:37" x14ac:dyDescent="0.2">
      <c r="B99" s="130"/>
      <c r="C99" s="131"/>
      <c r="D99" s="131"/>
      <c r="E99" s="131"/>
      <c r="F99" s="131" t="s">
        <v>290</v>
      </c>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40"/>
    </row>
    <row r="100" spans="2:37" x14ac:dyDescent="0.2">
      <c r="B100" s="130"/>
      <c r="C100" s="131"/>
      <c r="D100" s="131"/>
      <c r="E100" s="131"/>
      <c r="F100" s="460"/>
      <c r="G100" s="461"/>
      <c r="H100" s="461"/>
      <c r="I100" s="461"/>
      <c r="J100" s="461"/>
      <c r="K100" s="461"/>
      <c r="L100" s="461"/>
      <c r="M100" s="461"/>
      <c r="N100" s="461"/>
      <c r="O100" s="461"/>
      <c r="P100" s="461"/>
      <c r="Q100" s="461"/>
      <c r="R100" s="461"/>
      <c r="S100" s="461"/>
      <c r="T100" s="461"/>
      <c r="U100" s="461"/>
      <c r="V100" s="461"/>
      <c r="W100" s="461"/>
      <c r="X100" s="461"/>
      <c r="Y100" s="461"/>
      <c r="Z100" s="461"/>
      <c r="AA100" s="461"/>
      <c r="AB100" s="461"/>
      <c r="AC100" s="461"/>
      <c r="AD100" s="461"/>
      <c r="AE100" s="461"/>
      <c r="AF100" s="461"/>
      <c r="AG100" s="461"/>
      <c r="AH100" s="461"/>
      <c r="AI100" s="461"/>
      <c r="AJ100" s="461"/>
      <c r="AK100" s="462"/>
    </row>
    <row r="101" spans="2:37" x14ac:dyDescent="0.2">
      <c r="B101" s="191"/>
      <c r="C101" s="192"/>
      <c r="D101" s="192"/>
      <c r="E101" s="192"/>
      <c r="F101" s="463"/>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c r="AI101" s="330"/>
      <c r="AJ101" s="330"/>
      <c r="AK101" s="331"/>
    </row>
    <row r="102" spans="2:37" x14ac:dyDescent="0.2">
      <c r="B102" s="130"/>
      <c r="C102" s="131"/>
      <c r="D102" s="131"/>
      <c r="E102" s="131"/>
      <c r="F102" s="463"/>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c r="AI102" s="330"/>
      <c r="AJ102" s="330"/>
      <c r="AK102" s="331"/>
    </row>
    <row r="103" spans="2:37" x14ac:dyDescent="0.2">
      <c r="B103" s="130"/>
      <c r="C103" s="131"/>
      <c r="D103" s="131"/>
      <c r="E103" s="131"/>
      <c r="F103" s="463"/>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c r="AI103" s="330"/>
      <c r="AJ103" s="330"/>
      <c r="AK103" s="331"/>
    </row>
    <row r="104" spans="2:37" x14ac:dyDescent="0.2">
      <c r="B104" s="130"/>
      <c r="C104" s="131"/>
      <c r="D104" s="131"/>
      <c r="E104" s="131"/>
      <c r="F104" s="464"/>
      <c r="G104" s="336"/>
      <c r="H104" s="336"/>
      <c r="I104" s="336"/>
      <c r="J104" s="336"/>
      <c r="K104" s="336"/>
      <c r="L104" s="336"/>
      <c r="M104" s="336"/>
      <c r="N104" s="336"/>
      <c r="O104" s="336"/>
      <c r="P104" s="336"/>
      <c r="Q104" s="336"/>
      <c r="R104" s="336"/>
      <c r="S104" s="336"/>
      <c r="T104" s="336"/>
      <c r="U104" s="336"/>
      <c r="V104" s="336"/>
      <c r="W104" s="336"/>
      <c r="X104" s="336"/>
      <c r="Y104" s="336"/>
      <c r="Z104" s="336"/>
      <c r="AA104" s="336"/>
      <c r="AB104" s="336"/>
      <c r="AC104" s="336"/>
      <c r="AD104" s="336"/>
      <c r="AE104" s="336"/>
      <c r="AF104" s="336"/>
      <c r="AG104" s="336"/>
      <c r="AH104" s="336"/>
      <c r="AI104" s="336"/>
      <c r="AJ104" s="336"/>
      <c r="AK104" s="337"/>
    </row>
    <row r="105" spans="2:37" x14ac:dyDescent="0.2">
      <c r="B105" s="191"/>
      <c r="C105" s="192"/>
      <c r="D105" s="192"/>
      <c r="E105" s="192"/>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c r="AJ105" s="197"/>
      <c r="AK105" s="198"/>
    </row>
    <row r="106" spans="2:37" x14ac:dyDescent="0.2">
      <c r="B106" s="45">
        <v>17</v>
      </c>
      <c r="C106" s="382" t="s">
        <v>304</v>
      </c>
      <c r="D106" s="224"/>
      <c r="E106" s="224"/>
      <c r="F106" s="224"/>
      <c r="G106" s="224"/>
      <c r="H106" s="224"/>
      <c r="I106" s="224"/>
      <c r="J106" s="224"/>
      <c r="K106" s="224"/>
      <c r="L106" s="224"/>
      <c r="M106" s="224"/>
      <c r="N106" s="224"/>
      <c r="O106" s="224"/>
      <c r="P106" s="224"/>
      <c r="Q106" s="224"/>
      <c r="R106" s="224"/>
      <c r="S106" s="224"/>
      <c r="T106" s="224"/>
      <c r="U106" s="224"/>
      <c r="V106" s="224"/>
      <c r="W106" s="224"/>
      <c r="X106" s="224"/>
      <c r="Y106" s="224"/>
      <c r="Z106" s="224"/>
      <c r="AA106" s="224"/>
      <c r="AB106" s="224"/>
      <c r="AC106" s="224"/>
      <c r="AD106" s="224"/>
      <c r="AE106" s="224"/>
      <c r="AF106" s="224"/>
      <c r="AG106" s="224"/>
      <c r="AH106" s="224"/>
      <c r="AI106" s="224"/>
      <c r="AJ106" s="224"/>
      <c r="AK106" s="383"/>
    </row>
    <row r="107" spans="2:37" x14ac:dyDescent="0.2">
      <c r="B107" s="398"/>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c r="AG107" s="399"/>
      <c r="AH107" s="399"/>
      <c r="AI107" s="399"/>
      <c r="AJ107" s="399"/>
      <c r="AK107" s="405"/>
    </row>
    <row r="108" spans="2:37" x14ac:dyDescent="0.2">
      <c r="B108" s="398"/>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c r="AG108" s="399"/>
      <c r="AH108" s="399"/>
      <c r="AI108" s="399"/>
      <c r="AJ108" s="399"/>
      <c r="AK108" s="405"/>
    </row>
    <row r="109" spans="2:37" x14ac:dyDescent="0.2">
      <c r="B109" s="398"/>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c r="AG109" s="399"/>
      <c r="AH109" s="399"/>
      <c r="AI109" s="399"/>
      <c r="AJ109" s="399"/>
      <c r="AK109" s="405"/>
    </row>
    <row r="110" spans="2:37" x14ac:dyDescent="0.2">
      <c r="B110" s="398"/>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c r="AG110" s="399"/>
      <c r="AH110" s="399"/>
      <c r="AI110" s="399"/>
      <c r="AJ110" s="399"/>
      <c r="AK110" s="405"/>
    </row>
    <row r="111" spans="2:37" x14ac:dyDescent="0.2">
      <c r="B111" s="398"/>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c r="AG111" s="399"/>
      <c r="AH111" s="399"/>
      <c r="AI111" s="399"/>
      <c r="AJ111" s="399"/>
      <c r="AK111" s="405"/>
    </row>
    <row r="112" spans="2:37" x14ac:dyDescent="0.2">
      <c r="B112" s="398"/>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c r="AG112" s="399"/>
      <c r="AH112" s="399"/>
      <c r="AI112" s="399"/>
      <c r="AJ112" s="399"/>
      <c r="AK112" s="405"/>
    </row>
    <row r="113" spans="2:37" x14ac:dyDescent="0.2">
      <c r="B113" s="398"/>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c r="AG113" s="399"/>
      <c r="AH113" s="399"/>
      <c r="AI113" s="399"/>
      <c r="AJ113" s="399"/>
      <c r="AK113" s="405"/>
    </row>
    <row r="114" spans="2:37" x14ac:dyDescent="0.2">
      <c r="B114" s="398"/>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c r="AG114" s="399"/>
      <c r="AH114" s="399"/>
      <c r="AI114" s="399"/>
      <c r="AJ114" s="399"/>
      <c r="AK114" s="405"/>
    </row>
    <row r="115" spans="2:37" x14ac:dyDescent="0.2">
      <c r="B115" s="398"/>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c r="AG115" s="399"/>
      <c r="AH115" s="399"/>
      <c r="AI115" s="399"/>
      <c r="AJ115" s="399"/>
      <c r="AK115" s="405"/>
    </row>
    <row r="116" spans="2:37" x14ac:dyDescent="0.2">
      <c r="B116" s="398"/>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c r="AG116" s="399"/>
      <c r="AH116" s="399"/>
      <c r="AI116" s="399"/>
      <c r="AJ116" s="399"/>
      <c r="AK116" s="405"/>
    </row>
    <row r="117" spans="2:37" x14ac:dyDescent="0.2">
      <c r="B117" s="398"/>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c r="AG117" s="399"/>
      <c r="AH117" s="399"/>
      <c r="AI117" s="399"/>
      <c r="AJ117" s="399"/>
      <c r="AK117" s="405"/>
    </row>
    <row r="118" spans="2:37" x14ac:dyDescent="0.2">
      <c r="B118" s="398"/>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c r="AG118" s="399"/>
      <c r="AH118" s="399"/>
      <c r="AI118" s="399"/>
      <c r="AJ118" s="399"/>
      <c r="AK118" s="405"/>
    </row>
    <row r="119" spans="2:37" x14ac:dyDescent="0.2">
      <c r="B119" s="472"/>
      <c r="C119" s="473"/>
      <c r="D119" s="473"/>
      <c r="E119" s="473"/>
      <c r="F119" s="473"/>
      <c r="G119" s="473"/>
      <c r="H119" s="473"/>
      <c r="I119" s="473"/>
      <c r="J119" s="473"/>
      <c r="K119" s="473"/>
      <c r="L119" s="473"/>
      <c r="M119" s="473"/>
      <c r="N119" s="473"/>
      <c r="O119" s="473"/>
      <c r="P119" s="473"/>
      <c r="Q119" s="473"/>
      <c r="R119" s="473"/>
      <c r="S119" s="473"/>
      <c r="T119" s="473"/>
      <c r="U119" s="473"/>
      <c r="V119" s="473"/>
      <c r="W119" s="473"/>
      <c r="X119" s="473"/>
      <c r="Y119" s="473"/>
      <c r="Z119" s="473"/>
      <c r="AA119" s="473"/>
      <c r="AB119" s="473"/>
      <c r="AC119" s="473"/>
      <c r="AD119" s="473"/>
      <c r="AE119" s="473"/>
      <c r="AF119" s="473"/>
      <c r="AG119" s="473"/>
      <c r="AH119" s="473"/>
      <c r="AI119" s="473"/>
      <c r="AJ119" s="473"/>
      <c r="AK119" s="474"/>
    </row>
    <row r="120" spans="2:37" x14ac:dyDescent="0.2">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row>
    <row r="121" spans="2:37" ht="20.25" x14ac:dyDescent="0.2">
      <c r="B121" s="418" t="s">
        <v>2</v>
      </c>
      <c r="C121" s="419"/>
      <c r="D121" s="420" t="s">
        <v>186</v>
      </c>
      <c r="E121" s="421"/>
      <c r="F121" s="421"/>
      <c r="G121" s="421"/>
      <c r="H121" s="421"/>
      <c r="I121" s="421"/>
      <c r="J121" s="421"/>
      <c r="K121" s="421"/>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c r="AJ121" s="421"/>
      <c r="AK121" s="422"/>
    </row>
    <row r="122" spans="2:37" x14ac:dyDescent="0.2">
      <c r="B122" s="137">
        <v>18</v>
      </c>
      <c r="C122" s="345" t="s">
        <v>291</v>
      </c>
      <c r="D122" s="346"/>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c r="AA122" s="346"/>
      <c r="AB122" s="346"/>
      <c r="AC122" s="346"/>
      <c r="AD122" s="346"/>
      <c r="AE122" s="346"/>
      <c r="AF122" s="346"/>
      <c r="AG122" s="346"/>
      <c r="AH122" s="346"/>
      <c r="AI122" s="346"/>
      <c r="AJ122" s="346"/>
      <c r="AK122" s="347"/>
    </row>
    <row r="123" spans="2:37" x14ac:dyDescent="0.2">
      <c r="B123" s="360" t="s">
        <v>120</v>
      </c>
      <c r="C123" s="361"/>
      <c r="D123" s="361"/>
      <c r="E123" s="361"/>
      <c r="F123" s="361"/>
      <c r="G123" s="361"/>
      <c r="H123" s="361"/>
      <c r="I123" s="361"/>
      <c r="J123" s="361"/>
      <c r="K123" s="361"/>
      <c r="L123" s="361"/>
      <c r="M123" s="361"/>
      <c r="N123" s="361"/>
      <c r="O123" s="361"/>
      <c r="P123" s="361"/>
      <c r="Q123" s="361"/>
      <c r="R123" s="361"/>
      <c r="S123" s="361"/>
      <c r="T123" s="361"/>
      <c r="U123" s="362"/>
      <c r="V123" s="342" t="s">
        <v>121</v>
      </c>
      <c r="W123" s="342"/>
      <c r="X123" s="363" t="s">
        <v>182</v>
      </c>
      <c r="Y123" s="364"/>
      <c r="Z123" s="364"/>
      <c r="AA123" s="364"/>
      <c r="AB123" s="364"/>
      <c r="AC123" s="364"/>
      <c r="AD123" s="364"/>
      <c r="AE123" s="364"/>
      <c r="AF123" s="364"/>
      <c r="AG123" s="364"/>
      <c r="AH123" s="364"/>
      <c r="AI123" s="364"/>
      <c r="AJ123" s="364"/>
      <c r="AK123" s="365"/>
    </row>
    <row r="124" spans="2:37" x14ac:dyDescent="0.2">
      <c r="B124" s="366"/>
      <c r="C124" s="354"/>
      <c r="D124" s="354"/>
      <c r="E124" s="354"/>
      <c r="F124" s="354"/>
      <c r="G124" s="354"/>
      <c r="H124" s="354"/>
      <c r="I124" s="354"/>
      <c r="J124" s="354"/>
      <c r="K124" s="354"/>
      <c r="L124" s="354"/>
      <c r="M124" s="354"/>
      <c r="N124" s="354"/>
      <c r="O124" s="354"/>
      <c r="P124" s="354"/>
      <c r="Q124" s="354"/>
      <c r="R124" s="354"/>
      <c r="S124" s="354"/>
      <c r="T124" s="354"/>
      <c r="U124" s="367"/>
      <c r="V124" s="348"/>
      <c r="W124" s="349"/>
      <c r="X124" s="368"/>
      <c r="Y124" s="369"/>
      <c r="Z124" s="369"/>
      <c r="AA124" s="369"/>
      <c r="AB124" s="369"/>
      <c r="AC124" s="369"/>
      <c r="AD124" s="369"/>
      <c r="AE124" s="369"/>
      <c r="AF124" s="369"/>
      <c r="AG124" s="369"/>
      <c r="AH124" s="369"/>
      <c r="AI124" s="369"/>
      <c r="AJ124" s="369"/>
      <c r="AK124" s="370"/>
    </row>
    <row r="125" spans="2:37" x14ac:dyDescent="0.2">
      <c r="B125" s="366"/>
      <c r="C125" s="354"/>
      <c r="D125" s="354"/>
      <c r="E125" s="354"/>
      <c r="F125" s="354"/>
      <c r="G125" s="354"/>
      <c r="H125" s="354"/>
      <c r="I125" s="354"/>
      <c r="J125" s="354"/>
      <c r="K125" s="354"/>
      <c r="L125" s="354"/>
      <c r="M125" s="354"/>
      <c r="N125" s="354"/>
      <c r="O125" s="354"/>
      <c r="P125" s="354"/>
      <c r="Q125" s="354"/>
      <c r="R125" s="354"/>
      <c r="S125" s="354"/>
      <c r="T125" s="354"/>
      <c r="U125" s="367"/>
      <c r="V125" s="348"/>
      <c r="W125" s="349"/>
      <c r="X125" s="368"/>
      <c r="Y125" s="369"/>
      <c r="Z125" s="369"/>
      <c r="AA125" s="369"/>
      <c r="AB125" s="369"/>
      <c r="AC125" s="369"/>
      <c r="AD125" s="369"/>
      <c r="AE125" s="369"/>
      <c r="AF125" s="369"/>
      <c r="AG125" s="369"/>
      <c r="AH125" s="369"/>
      <c r="AI125" s="369"/>
      <c r="AJ125" s="369"/>
      <c r="AK125" s="370"/>
    </row>
    <row r="126" spans="2:37" x14ac:dyDescent="0.2">
      <c r="B126" s="371"/>
      <c r="C126" s="372"/>
      <c r="D126" s="372"/>
      <c r="E126" s="372"/>
      <c r="F126" s="372"/>
      <c r="G126" s="372"/>
      <c r="H126" s="372"/>
      <c r="I126" s="372"/>
      <c r="J126" s="372"/>
      <c r="K126" s="372"/>
      <c r="L126" s="372"/>
      <c r="M126" s="372"/>
      <c r="N126" s="372"/>
      <c r="O126" s="372"/>
      <c r="P126" s="372"/>
      <c r="Q126" s="372"/>
      <c r="R126" s="372"/>
      <c r="S126" s="372"/>
      <c r="T126" s="372"/>
      <c r="U126" s="373"/>
      <c r="V126" s="374"/>
      <c r="W126" s="375"/>
      <c r="X126" s="376"/>
      <c r="Y126" s="377"/>
      <c r="Z126" s="377"/>
      <c r="AA126" s="377"/>
      <c r="AB126" s="377"/>
      <c r="AC126" s="377"/>
      <c r="AD126" s="377"/>
      <c r="AE126" s="377"/>
      <c r="AF126" s="377"/>
      <c r="AG126" s="377"/>
      <c r="AH126" s="377"/>
      <c r="AI126" s="377"/>
      <c r="AJ126" s="377"/>
      <c r="AK126" s="378"/>
    </row>
    <row r="127" spans="2:37" x14ac:dyDescent="0.2">
      <c r="B127" s="156">
        <v>19</v>
      </c>
      <c r="C127" s="357" t="s">
        <v>184</v>
      </c>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8"/>
      <c r="AD127" s="358"/>
      <c r="AE127" s="358"/>
      <c r="AF127" s="358"/>
      <c r="AG127" s="358"/>
      <c r="AH127" s="358"/>
      <c r="AI127" s="358"/>
      <c r="AJ127" s="358"/>
      <c r="AK127" s="359"/>
    </row>
    <row r="128" spans="2:37" x14ac:dyDescent="0.2">
      <c r="B128" s="341" t="s">
        <v>120</v>
      </c>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t="s">
        <v>121</v>
      </c>
      <c r="AB128" s="342"/>
      <c r="AC128" s="343" t="s">
        <v>125</v>
      </c>
      <c r="AD128" s="343"/>
      <c r="AE128" s="343"/>
      <c r="AF128" s="343"/>
      <c r="AG128" s="343"/>
      <c r="AH128" s="343"/>
      <c r="AI128" s="343"/>
      <c r="AJ128" s="343"/>
      <c r="AK128" s="344"/>
    </row>
    <row r="129" spans="2:37" x14ac:dyDescent="0.2">
      <c r="B129" s="350"/>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2"/>
      <c r="AA129" s="348"/>
      <c r="AB129" s="349"/>
      <c r="AC129" s="353"/>
      <c r="AD129" s="354"/>
      <c r="AE129" s="354"/>
      <c r="AF129" s="354"/>
      <c r="AG129" s="354"/>
      <c r="AH129" s="354"/>
      <c r="AI129" s="354"/>
      <c r="AJ129" s="354"/>
      <c r="AK129" s="355"/>
    </row>
    <row r="130" spans="2:37" x14ac:dyDescent="0.2">
      <c r="B130" s="356"/>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2"/>
      <c r="AA130" s="348"/>
      <c r="AB130" s="349"/>
      <c r="AC130" s="353"/>
      <c r="AD130" s="354"/>
      <c r="AE130" s="354"/>
      <c r="AF130" s="354"/>
      <c r="AG130" s="354"/>
      <c r="AH130" s="354"/>
      <c r="AI130" s="354"/>
      <c r="AJ130" s="354"/>
      <c r="AK130" s="355"/>
    </row>
    <row r="131" spans="2:37" x14ac:dyDescent="0.2">
      <c r="B131" s="135">
        <v>20</v>
      </c>
      <c r="C131" s="379" t="s">
        <v>185</v>
      </c>
      <c r="D131" s="380"/>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1"/>
    </row>
    <row r="132" spans="2:37" x14ac:dyDescent="0.2">
      <c r="B132" s="360" t="s">
        <v>120</v>
      </c>
      <c r="C132" s="361"/>
      <c r="D132" s="361"/>
      <c r="E132" s="361"/>
      <c r="F132" s="361"/>
      <c r="G132" s="361"/>
      <c r="H132" s="361"/>
      <c r="I132" s="361"/>
      <c r="J132" s="361"/>
      <c r="K132" s="361"/>
      <c r="L132" s="361"/>
      <c r="M132" s="361"/>
      <c r="N132" s="361"/>
      <c r="O132" s="361"/>
      <c r="P132" s="361"/>
      <c r="Q132" s="361"/>
      <c r="R132" s="361"/>
      <c r="S132" s="361"/>
      <c r="T132" s="361"/>
      <c r="U132" s="362"/>
      <c r="V132" s="342" t="s">
        <v>121</v>
      </c>
      <c r="W132" s="342"/>
      <c r="X132" s="363" t="s">
        <v>182</v>
      </c>
      <c r="Y132" s="364"/>
      <c r="Z132" s="364"/>
      <c r="AA132" s="364"/>
      <c r="AB132" s="364"/>
      <c r="AC132" s="364"/>
      <c r="AD132" s="364"/>
      <c r="AE132" s="364"/>
      <c r="AF132" s="364"/>
      <c r="AG132" s="364"/>
      <c r="AH132" s="364"/>
      <c r="AI132" s="364"/>
      <c r="AJ132" s="364"/>
      <c r="AK132" s="365"/>
    </row>
    <row r="133" spans="2:37" x14ac:dyDescent="0.2">
      <c r="B133" s="366"/>
      <c r="C133" s="354"/>
      <c r="D133" s="354"/>
      <c r="E133" s="354"/>
      <c r="F133" s="354"/>
      <c r="G133" s="354"/>
      <c r="H133" s="354"/>
      <c r="I133" s="354"/>
      <c r="J133" s="354"/>
      <c r="K133" s="354"/>
      <c r="L133" s="354"/>
      <c r="M133" s="354"/>
      <c r="N133" s="354"/>
      <c r="O133" s="354"/>
      <c r="P133" s="354"/>
      <c r="Q133" s="354"/>
      <c r="R133" s="354"/>
      <c r="S133" s="354"/>
      <c r="T133" s="354"/>
      <c r="U133" s="367"/>
      <c r="V133" s="348"/>
      <c r="W133" s="349"/>
      <c r="X133" s="454"/>
      <c r="Y133" s="354"/>
      <c r="Z133" s="354"/>
      <c r="AA133" s="354"/>
      <c r="AB133" s="354"/>
      <c r="AC133" s="354"/>
      <c r="AD133" s="354"/>
      <c r="AE133" s="354"/>
      <c r="AF133" s="354"/>
      <c r="AG133" s="354"/>
      <c r="AH133" s="354"/>
      <c r="AI133" s="354"/>
      <c r="AJ133" s="354"/>
      <c r="AK133" s="355"/>
    </row>
    <row r="134" spans="2:37" x14ac:dyDescent="0.2">
      <c r="B134" s="366"/>
      <c r="C134" s="354"/>
      <c r="D134" s="354"/>
      <c r="E134" s="354"/>
      <c r="F134" s="354"/>
      <c r="G134" s="354"/>
      <c r="H134" s="354"/>
      <c r="I134" s="354"/>
      <c r="J134" s="354"/>
      <c r="K134" s="354"/>
      <c r="L134" s="354"/>
      <c r="M134" s="354"/>
      <c r="N134" s="354"/>
      <c r="O134" s="354"/>
      <c r="P134" s="354"/>
      <c r="Q134" s="354"/>
      <c r="R134" s="354"/>
      <c r="S134" s="354"/>
      <c r="T134" s="354"/>
      <c r="U134" s="367"/>
      <c r="V134" s="348"/>
      <c r="W134" s="349"/>
      <c r="X134" s="454"/>
      <c r="Y134" s="354"/>
      <c r="Z134" s="354"/>
      <c r="AA134" s="354"/>
      <c r="AB134" s="354"/>
      <c r="AC134" s="354"/>
      <c r="AD134" s="354"/>
      <c r="AE134" s="354"/>
      <c r="AF134" s="354"/>
      <c r="AG134" s="354"/>
      <c r="AH134" s="354"/>
      <c r="AI134" s="354"/>
      <c r="AJ134" s="354"/>
      <c r="AK134" s="355"/>
    </row>
    <row r="135" spans="2:37" x14ac:dyDescent="0.2">
      <c r="B135" s="366"/>
      <c r="C135" s="354"/>
      <c r="D135" s="354"/>
      <c r="E135" s="354"/>
      <c r="F135" s="354"/>
      <c r="G135" s="354"/>
      <c r="H135" s="354"/>
      <c r="I135" s="354"/>
      <c r="J135" s="354"/>
      <c r="K135" s="354"/>
      <c r="L135" s="354"/>
      <c r="M135" s="354"/>
      <c r="N135" s="354"/>
      <c r="O135" s="354"/>
      <c r="P135" s="354"/>
      <c r="Q135" s="354"/>
      <c r="R135" s="354"/>
      <c r="S135" s="354"/>
      <c r="T135" s="354"/>
      <c r="U135" s="367"/>
      <c r="V135" s="348"/>
      <c r="W135" s="349"/>
      <c r="X135" s="454"/>
      <c r="Y135" s="354"/>
      <c r="Z135" s="354"/>
      <c r="AA135" s="354"/>
      <c r="AB135" s="354"/>
      <c r="AC135" s="354"/>
      <c r="AD135" s="354"/>
      <c r="AE135" s="354"/>
      <c r="AF135" s="354"/>
      <c r="AG135" s="354"/>
      <c r="AH135" s="354"/>
      <c r="AI135" s="354"/>
      <c r="AJ135" s="354"/>
      <c r="AK135" s="355"/>
    </row>
    <row r="136" spans="2:37" x14ac:dyDescent="0.2">
      <c r="B136" s="366"/>
      <c r="C136" s="354"/>
      <c r="D136" s="354"/>
      <c r="E136" s="354"/>
      <c r="F136" s="354"/>
      <c r="G136" s="354"/>
      <c r="H136" s="354"/>
      <c r="I136" s="354"/>
      <c r="J136" s="354"/>
      <c r="K136" s="354"/>
      <c r="L136" s="354"/>
      <c r="M136" s="354"/>
      <c r="N136" s="354"/>
      <c r="O136" s="354"/>
      <c r="P136" s="354"/>
      <c r="Q136" s="354"/>
      <c r="R136" s="354"/>
      <c r="S136" s="354"/>
      <c r="T136" s="354"/>
      <c r="U136" s="367"/>
      <c r="V136" s="348"/>
      <c r="W136" s="349"/>
      <c r="X136" s="353"/>
      <c r="Y136" s="354"/>
      <c r="Z136" s="354"/>
      <c r="AA136" s="354"/>
      <c r="AB136" s="354"/>
      <c r="AC136" s="354"/>
      <c r="AD136" s="354"/>
      <c r="AE136" s="354"/>
      <c r="AF136" s="354"/>
      <c r="AG136" s="354"/>
      <c r="AH136" s="354"/>
      <c r="AI136" s="354"/>
      <c r="AJ136" s="354"/>
      <c r="AK136" s="355"/>
    </row>
    <row r="137" spans="2:37" x14ac:dyDescent="0.2">
      <c r="B137" s="371"/>
      <c r="C137" s="354"/>
      <c r="D137" s="354"/>
      <c r="E137" s="354"/>
      <c r="F137" s="354"/>
      <c r="G137" s="354"/>
      <c r="H137" s="354"/>
      <c r="I137" s="354"/>
      <c r="J137" s="354"/>
      <c r="K137" s="354"/>
      <c r="L137" s="354"/>
      <c r="M137" s="354"/>
      <c r="N137" s="354"/>
      <c r="O137" s="354"/>
      <c r="P137" s="354"/>
      <c r="Q137" s="354"/>
      <c r="R137" s="354"/>
      <c r="S137" s="354"/>
      <c r="T137" s="354"/>
      <c r="U137" s="367"/>
      <c r="V137" s="348"/>
      <c r="W137" s="349"/>
      <c r="X137" s="454"/>
      <c r="Y137" s="354"/>
      <c r="Z137" s="354"/>
      <c r="AA137" s="354"/>
      <c r="AB137" s="354"/>
      <c r="AC137" s="354"/>
      <c r="AD137" s="354"/>
      <c r="AE137" s="354"/>
      <c r="AF137" s="354"/>
      <c r="AG137" s="354"/>
      <c r="AH137" s="354"/>
      <c r="AI137" s="354"/>
      <c r="AJ137" s="354"/>
      <c r="AK137" s="355"/>
    </row>
    <row r="138" spans="2:37" x14ac:dyDescent="0.2">
      <c r="B138" s="156">
        <v>21</v>
      </c>
      <c r="C138" s="466" t="s">
        <v>124</v>
      </c>
      <c r="D138" s="467"/>
      <c r="E138" s="467"/>
      <c r="F138" s="467"/>
      <c r="G138" s="467"/>
      <c r="H138" s="467"/>
      <c r="I138" s="467"/>
      <c r="J138" s="467"/>
      <c r="K138" s="467"/>
      <c r="L138" s="467"/>
      <c r="M138" s="467"/>
      <c r="N138" s="467"/>
      <c r="O138" s="467"/>
      <c r="P138" s="467"/>
      <c r="Q138" s="467"/>
      <c r="R138" s="467"/>
      <c r="S138" s="467"/>
      <c r="T138" s="467"/>
      <c r="U138" s="467"/>
      <c r="V138" s="467"/>
      <c r="W138" s="467"/>
      <c r="X138" s="467"/>
      <c r="Y138" s="467"/>
      <c r="Z138" s="467"/>
      <c r="AA138" s="467"/>
      <c r="AB138" s="467"/>
      <c r="AC138" s="467"/>
      <c r="AD138" s="467"/>
      <c r="AE138" s="467"/>
      <c r="AF138" s="467"/>
      <c r="AG138" s="467"/>
      <c r="AH138" s="467"/>
      <c r="AI138" s="467"/>
      <c r="AJ138" s="467"/>
      <c r="AK138" s="468"/>
    </row>
    <row r="139" spans="2:37" x14ac:dyDescent="0.2">
      <c r="B139" s="74"/>
      <c r="C139" s="73"/>
      <c r="D139" s="299" t="s">
        <v>202</v>
      </c>
      <c r="E139" s="299"/>
      <c r="F139" s="299"/>
      <c r="G139" s="299"/>
      <c r="H139" s="299"/>
      <c r="I139" s="299"/>
      <c r="J139" s="299"/>
      <c r="K139" s="299"/>
      <c r="L139" s="299"/>
      <c r="M139" s="293"/>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5"/>
    </row>
    <row r="140" spans="2:37" x14ac:dyDescent="0.2">
      <c r="B140" s="74"/>
      <c r="C140" s="136"/>
      <c r="D140" s="390" t="s">
        <v>203</v>
      </c>
      <c r="E140" s="390"/>
      <c r="F140" s="390"/>
      <c r="G140" s="390"/>
      <c r="H140" s="390"/>
      <c r="I140" s="390"/>
      <c r="J140" s="390"/>
      <c r="K140" s="390"/>
      <c r="L140" s="390"/>
      <c r="M140" s="293"/>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4"/>
      <c r="AK140" s="295"/>
    </row>
    <row r="141" spans="2:37" x14ac:dyDescent="0.2">
      <c r="B141" s="156">
        <v>22</v>
      </c>
      <c r="C141" s="289" t="s">
        <v>201</v>
      </c>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90"/>
      <c r="AK141" s="291"/>
    </row>
    <row r="142" spans="2:37" x14ac:dyDescent="0.2">
      <c r="B142" s="74"/>
      <c r="C142" s="73"/>
      <c r="D142" s="299" t="s">
        <v>307</v>
      </c>
      <c r="E142" s="299"/>
      <c r="F142" s="299"/>
      <c r="G142" s="299"/>
      <c r="H142" s="299"/>
      <c r="I142" s="299"/>
      <c r="J142" s="299"/>
      <c r="K142" s="299"/>
      <c r="L142" s="299"/>
      <c r="M142" s="299"/>
      <c r="N142" s="299"/>
      <c r="O142" s="299"/>
      <c r="P142" s="299"/>
      <c r="Q142" s="299"/>
      <c r="R142" s="300"/>
      <c r="S142" s="296"/>
      <c r="T142" s="297"/>
      <c r="U142" s="297"/>
      <c r="V142" s="297"/>
      <c r="W142" s="298"/>
      <c r="X142" s="292" t="s">
        <v>204</v>
      </c>
      <c r="Y142" s="292"/>
      <c r="Z142" s="292"/>
      <c r="AA142" s="292"/>
      <c r="AB142" s="292"/>
      <c r="AC142" s="293"/>
      <c r="AD142" s="294"/>
      <c r="AE142" s="294"/>
      <c r="AF142" s="294"/>
      <c r="AG142" s="294"/>
      <c r="AH142" s="294"/>
      <c r="AI142" s="294"/>
      <c r="AJ142" s="294"/>
      <c r="AK142" s="295"/>
    </row>
    <row r="143" spans="2:37" x14ac:dyDescent="0.2">
      <c r="B143" s="74"/>
      <c r="C143" s="73"/>
      <c r="D143" s="129" t="s">
        <v>305</v>
      </c>
      <c r="E143" s="138"/>
      <c r="F143" s="138"/>
      <c r="G143" s="138"/>
      <c r="H143" s="138"/>
      <c r="I143" s="138"/>
      <c r="J143" s="138"/>
      <c r="K143" s="138"/>
      <c r="L143" s="138"/>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56"/>
    </row>
    <row r="144" spans="2:37" x14ac:dyDescent="0.2">
      <c r="B144" s="301"/>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302"/>
      <c r="AE144" s="302"/>
      <c r="AF144" s="302"/>
      <c r="AG144" s="302"/>
      <c r="AH144" s="302"/>
      <c r="AI144" s="302"/>
      <c r="AJ144" s="302"/>
      <c r="AK144" s="303"/>
    </row>
    <row r="145" spans="2:38" x14ac:dyDescent="0.2">
      <c r="B145" s="301"/>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302"/>
      <c r="AE145" s="302"/>
      <c r="AF145" s="302"/>
      <c r="AG145" s="302"/>
      <c r="AH145" s="302"/>
      <c r="AI145" s="302"/>
      <c r="AJ145" s="302"/>
      <c r="AK145" s="303"/>
    </row>
    <row r="146" spans="2:38" x14ac:dyDescent="0.2">
      <c r="B146" s="301"/>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302"/>
      <c r="AF146" s="302"/>
      <c r="AG146" s="302"/>
      <c r="AH146" s="302"/>
      <c r="AI146" s="302"/>
      <c r="AJ146" s="302"/>
      <c r="AK146" s="303"/>
    </row>
    <row r="147" spans="2:38" x14ac:dyDescent="0.2">
      <c r="B147" s="301"/>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3"/>
    </row>
    <row r="148" spans="2:38" x14ac:dyDescent="0.2">
      <c r="B148" s="301"/>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302"/>
      <c r="AF148" s="302"/>
      <c r="AG148" s="302"/>
      <c r="AH148" s="302"/>
      <c r="AI148" s="302"/>
      <c r="AJ148" s="302"/>
      <c r="AK148" s="303"/>
    </row>
    <row r="149" spans="2:38" x14ac:dyDescent="0.2">
      <c r="B149" s="301"/>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302"/>
      <c r="AF149" s="302"/>
      <c r="AG149" s="302"/>
      <c r="AH149" s="302"/>
      <c r="AI149" s="302"/>
      <c r="AJ149" s="302"/>
      <c r="AK149" s="303"/>
    </row>
    <row r="150" spans="2:38" x14ac:dyDescent="0.2">
      <c r="B150" s="301"/>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302"/>
      <c r="AF150" s="302"/>
      <c r="AG150" s="302"/>
      <c r="AH150" s="302"/>
      <c r="AI150" s="302"/>
      <c r="AJ150" s="302"/>
      <c r="AK150" s="303"/>
    </row>
    <row r="151" spans="2:38" x14ac:dyDescent="0.2">
      <c r="B151" s="301"/>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3"/>
    </row>
    <row r="152" spans="2:38" x14ac:dyDescent="0.2">
      <c r="B152" s="301"/>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c r="AJ152" s="302"/>
      <c r="AK152" s="303"/>
    </row>
    <row r="153" spans="2:38" x14ac:dyDescent="0.2">
      <c r="B153" s="301"/>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c r="AJ153" s="302"/>
      <c r="AK153" s="303"/>
    </row>
    <row r="154" spans="2:38" x14ac:dyDescent="0.2">
      <c r="B154" s="301"/>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2"/>
      <c r="AD154" s="302"/>
      <c r="AE154" s="302"/>
      <c r="AF154" s="302"/>
      <c r="AG154" s="302"/>
      <c r="AH154" s="302"/>
      <c r="AI154" s="302"/>
      <c r="AJ154" s="302"/>
      <c r="AK154" s="303"/>
    </row>
    <row r="155" spans="2:38" x14ac:dyDescent="0.2">
      <c r="B155" s="301"/>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c r="AJ155" s="302"/>
      <c r="AK155" s="303"/>
    </row>
    <row r="156" spans="2:38" x14ac:dyDescent="0.2">
      <c r="B156" s="301"/>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c r="AF156" s="302"/>
      <c r="AG156" s="302"/>
      <c r="AH156" s="302"/>
      <c r="AI156" s="302"/>
      <c r="AJ156" s="302"/>
      <c r="AK156" s="303"/>
    </row>
    <row r="157" spans="2:38" x14ac:dyDescent="0.2">
      <c r="B157" s="301"/>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c r="AA157" s="302"/>
      <c r="AB157" s="302"/>
      <c r="AC157" s="302"/>
      <c r="AD157" s="302"/>
      <c r="AE157" s="302"/>
      <c r="AF157" s="302"/>
      <c r="AG157" s="302"/>
      <c r="AH157" s="302"/>
      <c r="AI157" s="302"/>
      <c r="AJ157" s="302"/>
      <c r="AK157" s="303"/>
    </row>
    <row r="158" spans="2:38" x14ac:dyDescent="0.2">
      <c r="B158" s="304"/>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6"/>
    </row>
    <row r="159" spans="2:38" ht="5.25" customHeight="1" x14ac:dyDescent="0.2">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7"/>
    </row>
    <row r="160" spans="2:38" ht="20.25" x14ac:dyDescent="0.2">
      <c r="B160" s="327" t="s">
        <v>9</v>
      </c>
      <c r="C160" s="328"/>
      <c r="D160" s="324" t="s">
        <v>189</v>
      </c>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c r="AF160" s="325"/>
      <c r="AG160" s="325"/>
      <c r="AH160" s="325"/>
      <c r="AI160" s="325"/>
      <c r="AJ160" s="325"/>
      <c r="AK160" s="326"/>
    </row>
    <row r="161" spans="2:38" ht="12.75" customHeight="1" x14ac:dyDescent="0.2">
      <c r="B161" s="436" t="s">
        <v>257</v>
      </c>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c r="AE161" s="437"/>
      <c r="AF161" s="437"/>
      <c r="AG161" s="437"/>
      <c r="AH161" s="437"/>
      <c r="AI161" s="437"/>
      <c r="AJ161" s="437"/>
      <c r="AK161" s="438"/>
      <c r="AL161" s="76"/>
    </row>
    <row r="162" spans="2:38" x14ac:dyDescent="0.2">
      <c r="B162" s="45">
        <v>23</v>
      </c>
      <c r="C162" s="332" t="s">
        <v>188</v>
      </c>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338"/>
      <c r="AG162" s="338"/>
      <c r="AH162" s="338"/>
      <c r="AI162" s="338"/>
      <c r="AJ162" s="338"/>
      <c r="AK162" s="339"/>
      <c r="AL162" s="7"/>
    </row>
    <row r="163" spans="2:38" x14ac:dyDescent="0.2">
      <c r="B163" s="45">
        <v>24</v>
      </c>
      <c r="C163" s="309" t="s">
        <v>187</v>
      </c>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310"/>
    </row>
    <row r="164" spans="2:38" x14ac:dyDescent="0.2">
      <c r="B164" s="10"/>
      <c r="C164" s="443" t="s">
        <v>190</v>
      </c>
      <c r="D164" s="443"/>
      <c r="E164" s="443"/>
      <c r="F164" s="443"/>
      <c r="G164" s="443"/>
      <c r="H164" s="443"/>
      <c r="I164" s="443"/>
      <c r="J164" s="443"/>
      <c r="K164" s="443"/>
      <c r="L164" s="443"/>
      <c r="M164" s="443"/>
      <c r="N164" s="443"/>
      <c r="O164" s="443"/>
      <c r="P164" s="443"/>
      <c r="Q164" s="443"/>
      <c r="R164" s="443"/>
      <c r="S164" s="443"/>
      <c r="T164" s="443"/>
      <c r="U164" s="443"/>
      <c r="V164" s="443"/>
      <c r="W164" s="443"/>
      <c r="X164" s="443"/>
      <c r="Y164" s="443"/>
      <c r="Z164" s="443"/>
      <c r="AA164" s="443"/>
      <c r="AB164" s="443"/>
      <c r="AC164" s="443"/>
      <c r="AD164" s="443"/>
      <c r="AE164" s="443"/>
      <c r="AF164" s="439"/>
      <c r="AG164" s="427"/>
      <c r="AH164" s="427"/>
      <c r="AI164" s="427"/>
      <c r="AJ164" s="427"/>
      <c r="AK164" s="428"/>
    </row>
    <row r="165" spans="2:38" x14ac:dyDescent="0.2">
      <c r="B165" s="10"/>
      <c r="C165" s="443" t="s">
        <v>191</v>
      </c>
      <c r="D165" s="443"/>
      <c r="E165" s="443"/>
      <c r="F165" s="443"/>
      <c r="G165" s="443"/>
      <c r="H165" s="443"/>
      <c r="I165" s="443"/>
      <c r="J165" s="443"/>
      <c r="K165" s="443"/>
      <c r="L165" s="443"/>
      <c r="M165" s="443"/>
      <c r="N165" s="443"/>
      <c r="O165" s="443"/>
      <c r="P165" s="443"/>
      <c r="Q165" s="443"/>
      <c r="R165" s="443"/>
      <c r="S165" s="443"/>
      <c r="T165" s="443"/>
      <c r="U165" s="443"/>
      <c r="V165" s="443"/>
      <c r="W165" s="443"/>
      <c r="X165" s="443"/>
      <c r="Y165" s="443"/>
      <c r="Z165" s="443"/>
      <c r="AA165" s="443"/>
      <c r="AB165" s="443"/>
      <c r="AC165" s="443"/>
      <c r="AD165" s="443"/>
      <c r="AE165" s="443"/>
      <c r="AF165" s="440">
        <f>U11</f>
        <v>0</v>
      </c>
      <c r="AG165" s="441"/>
      <c r="AH165" s="441"/>
      <c r="AI165" s="441"/>
      <c r="AJ165" s="441"/>
      <c r="AK165" s="442"/>
    </row>
    <row r="166" spans="2:38" x14ac:dyDescent="0.2">
      <c r="B166" s="45">
        <v>25</v>
      </c>
      <c r="C166" s="309" t="s">
        <v>192</v>
      </c>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88"/>
      <c r="AF166" s="288"/>
      <c r="AG166" s="288"/>
      <c r="AH166" s="288"/>
      <c r="AI166" s="288"/>
      <c r="AJ166" s="288"/>
      <c r="AK166" s="310"/>
      <c r="AL166" s="133"/>
    </row>
    <row r="167" spans="2:38" x14ac:dyDescent="0.2">
      <c r="B167" s="103"/>
      <c r="C167" s="333" t="s">
        <v>193</v>
      </c>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4"/>
      <c r="AL167" s="133"/>
    </row>
    <row r="168" spans="2:38" x14ac:dyDescent="0.2">
      <c r="B168" s="329"/>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c r="AI168" s="330"/>
      <c r="AJ168" s="330"/>
      <c r="AK168" s="331"/>
      <c r="AL168" s="133"/>
    </row>
    <row r="169" spans="2:38" x14ac:dyDescent="0.2">
      <c r="B169" s="329"/>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331"/>
      <c r="AL169" s="133"/>
    </row>
    <row r="170" spans="2:38" x14ac:dyDescent="0.2">
      <c r="B170" s="329"/>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c r="AI170" s="330"/>
      <c r="AJ170" s="330"/>
      <c r="AK170" s="331"/>
      <c r="AL170" s="133"/>
    </row>
    <row r="171" spans="2:38" x14ac:dyDescent="0.2">
      <c r="B171" s="329"/>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c r="AH171" s="330"/>
      <c r="AI171" s="330"/>
      <c r="AJ171" s="330"/>
      <c r="AK171" s="331"/>
      <c r="AL171" s="133"/>
    </row>
    <row r="172" spans="2:38" x14ac:dyDescent="0.2">
      <c r="B172" s="329"/>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c r="AH172" s="330"/>
      <c r="AI172" s="330"/>
      <c r="AJ172" s="330"/>
      <c r="AK172" s="331"/>
      <c r="AL172" s="133"/>
    </row>
    <row r="173" spans="2:38" x14ac:dyDescent="0.2">
      <c r="B173" s="329"/>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c r="AH173" s="330"/>
      <c r="AI173" s="330"/>
      <c r="AJ173" s="330"/>
      <c r="AK173" s="331"/>
      <c r="AL173" s="133"/>
    </row>
    <row r="174" spans="2:38" x14ac:dyDescent="0.2">
      <c r="B174" s="329"/>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331"/>
      <c r="AL174" s="133"/>
    </row>
    <row r="175" spans="2:38" x14ac:dyDescent="0.2">
      <c r="B175" s="329"/>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c r="AH175" s="330"/>
      <c r="AI175" s="330"/>
      <c r="AJ175" s="330"/>
      <c r="AK175" s="331"/>
      <c r="AL175" s="133"/>
    </row>
    <row r="176" spans="2:38" x14ac:dyDescent="0.2">
      <c r="B176" s="11"/>
      <c r="C176" s="333" t="s">
        <v>194</v>
      </c>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4"/>
      <c r="AL176" s="133"/>
    </row>
    <row r="177" spans="2:38" x14ac:dyDescent="0.2">
      <c r="B177" s="329"/>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c r="AH177" s="330"/>
      <c r="AI177" s="330"/>
      <c r="AJ177" s="330"/>
      <c r="AK177" s="331"/>
      <c r="AL177" s="133"/>
    </row>
    <row r="178" spans="2:38" x14ac:dyDescent="0.2">
      <c r="B178" s="329"/>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331"/>
      <c r="AL178" s="133"/>
    </row>
    <row r="179" spans="2:38" x14ac:dyDescent="0.2">
      <c r="B179" s="329"/>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c r="AI179" s="330"/>
      <c r="AJ179" s="330"/>
      <c r="AK179" s="331"/>
      <c r="AL179" s="133"/>
    </row>
    <row r="180" spans="2:38" x14ac:dyDescent="0.2">
      <c r="B180" s="329"/>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c r="AI180" s="330"/>
      <c r="AJ180" s="330"/>
      <c r="AK180" s="331"/>
      <c r="AL180" s="2"/>
    </row>
    <row r="181" spans="2:38" x14ac:dyDescent="0.2">
      <c r="B181" s="329"/>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c r="AI181" s="330"/>
      <c r="AJ181" s="330"/>
      <c r="AK181" s="331"/>
      <c r="AL181" s="2"/>
    </row>
    <row r="182" spans="2:38" x14ac:dyDescent="0.2">
      <c r="B182" s="329"/>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331"/>
      <c r="AL182" s="2"/>
    </row>
    <row r="183" spans="2:38" x14ac:dyDescent="0.2">
      <c r="B183" s="329"/>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c r="AI183" s="330"/>
      <c r="AJ183" s="330"/>
      <c r="AK183" s="331"/>
      <c r="AL183" s="2"/>
    </row>
    <row r="184" spans="2:38" x14ac:dyDescent="0.2">
      <c r="B184" s="335"/>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6"/>
      <c r="AD184" s="336"/>
      <c r="AE184" s="336"/>
      <c r="AF184" s="336"/>
      <c r="AG184" s="336"/>
      <c r="AH184" s="336"/>
      <c r="AI184" s="336"/>
      <c r="AJ184" s="336"/>
      <c r="AK184" s="337"/>
      <c r="AL184" s="2"/>
    </row>
    <row r="185" spans="2:38" x14ac:dyDescent="0.2">
      <c r="B185" s="79">
        <v>26</v>
      </c>
      <c r="C185" s="309" t="s">
        <v>195</v>
      </c>
      <c r="D185" s="288"/>
      <c r="E185" s="288"/>
      <c r="F185" s="288"/>
      <c r="G185" s="288"/>
      <c r="H185" s="288"/>
      <c r="I185" s="288"/>
      <c r="J185" s="288"/>
      <c r="K185" s="288"/>
      <c r="L185" s="288"/>
      <c r="M185" s="288"/>
      <c r="N185" s="288"/>
      <c r="O185" s="288"/>
      <c r="P185" s="340" t="s">
        <v>196</v>
      </c>
      <c r="Q185" s="340"/>
      <c r="R185" s="340"/>
      <c r="S185" s="340"/>
      <c r="T185" s="340"/>
      <c r="U185" s="340"/>
      <c r="V185" s="340"/>
      <c r="W185" s="340"/>
      <c r="X185" s="340"/>
      <c r="Y185" s="340"/>
      <c r="Z185" s="340"/>
      <c r="AA185" s="340"/>
      <c r="AB185" s="340"/>
      <c r="AC185" s="340"/>
      <c r="AD185" s="340"/>
      <c r="AE185" s="340"/>
      <c r="AF185" s="338"/>
      <c r="AG185" s="338"/>
      <c r="AH185" s="338"/>
      <c r="AI185" s="338"/>
      <c r="AJ185" s="338"/>
      <c r="AK185" s="339"/>
      <c r="AL185" s="2"/>
    </row>
    <row r="186" spans="2:38" x14ac:dyDescent="0.2">
      <c r="B186" s="45">
        <v>27</v>
      </c>
      <c r="C186" s="309" t="s">
        <v>198</v>
      </c>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310"/>
      <c r="AL186" s="2"/>
    </row>
    <row r="187" spans="2:38" x14ac:dyDescent="0.2">
      <c r="B187" s="10"/>
      <c r="C187" s="311" t="s">
        <v>309</v>
      </c>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1"/>
      <c r="AD187" s="311"/>
      <c r="AE187" s="311"/>
      <c r="AF187" s="318" t="str">
        <f>IF(Q80="","",Q80)</f>
        <v/>
      </c>
      <c r="AG187" s="319"/>
      <c r="AH187" s="320"/>
      <c r="AI187" s="321" t="s">
        <v>199</v>
      </c>
      <c r="AJ187" s="322"/>
      <c r="AK187" s="323"/>
      <c r="AL187" s="2"/>
    </row>
    <row r="188" spans="2:38" x14ac:dyDescent="0.2">
      <c r="B188" s="307" t="s">
        <v>197</v>
      </c>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12"/>
      <c r="AG188" s="313"/>
      <c r="AH188" s="314"/>
      <c r="AI188" s="315" t="str">
        <f>IFERROR(AF188/AF187,"")</f>
        <v/>
      </c>
      <c r="AJ188" s="316"/>
      <c r="AK188" s="317"/>
      <c r="AL188" s="2"/>
    </row>
    <row r="189" spans="2:38" x14ac:dyDescent="0.2">
      <c r="B189" s="45">
        <v>28</v>
      </c>
      <c r="C189" s="309" t="s">
        <v>244</v>
      </c>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c r="AF189" s="288"/>
      <c r="AG189" s="288"/>
      <c r="AH189" s="288"/>
      <c r="AI189" s="288"/>
      <c r="AJ189" s="288"/>
      <c r="AK189" s="310"/>
      <c r="AL189" s="142"/>
    </row>
    <row r="190" spans="2:38" x14ac:dyDescent="0.2">
      <c r="B190" s="10"/>
      <c r="C190" s="311" t="s">
        <v>309</v>
      </c>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8" t="str">
        <f>Q80</f>
        <v/>
      </c>
      <c r="AG190" s="319"/>
      <c r="AH190" s="320"/>
      <c r="AI190" s="321" t="s">
        <v>199</v>
      </c>
      <c r="AJ190" s="322"/>
      <c r="AK190" s="323"/>
      <c r="AL190" s="2"/>
    </row>
    <row r="191" spans="2:38" x14ac:dyDescent="0.2">
      <c r="B191" s="451" t="s">
        <v>229</v>
      </c>
      <c r="C191" s="452"/>
      <c r="D191" s="452"/>
      <c r="E191" s="452"/>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3"/>
      <c r="AF191" s="312"/>
      <c r="AG191" s="313"/>
      <c r="AH191" s="314"/>
      <c r="AI191" s="315" t="str">
        <f>IFERROR(AF191/AF190,"")</f>
        <v/>
      </c>
      <c r="AJ191" s="316"/>
      <c r="AK191" s="317"/>
      <c r="AL191" s="142"/>
    </row>
    <row r="192" spans="2:38" x14ac:dyDescent="0.2">
      <c r="B192" s="45">
        <v>29</v>
      </c>
      <c r="C192" s="309" t="s">
        <v>292</v>
      </c>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288"/>
      <c r="AF192" s="288"/>
      <c r="AG192" s="288"/>
      <c r="AH192" s="288"/>
      <c r="AI192" s="288"/>
      <c r="AJ192" s="288"/>
      <c r="AK192" s="310"/>
      <c r="AL192" s="2"/>
    </row>
    <row r="193" spans="2:38" x14ac:dyDescent="0.2">
      <c r="B193" s="24"/>
      <c r="C193" s="443" t="s">
        <v>219</v>
      </c>
      <c r="D193" s="443"/>
      <c r="E193" s="443"/>
      <c r="F193" s="443"/>
      <c r="G193" s="443"/>
      <c r="H193" s="443"/>
      <c r="I193" s="443"/>
      <c r="J193" s="443"/>
      <c r="K193" s="443"/>
      <c r="L193" s="443"/>
      <c r="M193" s="443"/>
      <c r="N193" s="443"/>
      <c r="O193" s="443"/>
      <c r="P193" s="443"/>
      <c r="Q193" s="443"/>
      <c r="R193" s="443"/>
      <c r="S193" s="443"/>
      <c r="T193" s="443"/>
      <c r="U193" s="443"/>
      <c r="V193" s="443"/>
      <c r="W193" s="443"/>
      <c r="X193" s="443"/>
      <c r="Y193" s="443"/>
      <c r="Z193" s="443"/>
      <c r="AA193" s="443"/>
      <c r="AB193" s="443"/>
      <c r="AC193" s="443"/>
      <c r="AD193" s="443"/>
      <c r="AE193" s="443"/>
      <c r="AF193" s="444" t="str">
        <f>IFERROR('Ficha 4. ESTIMACIÓN SUBV'!Y198/'Ficha 2. DATOS ACTUACIONES RHB'!O111,"")</f>
        <v/>
      </c>
      <c r="AG193" s="445"/>
      <c r="AH193" s="445"/>
      <c r="AI193" s="445"/>
      <c r="AJ193" s="445"/>
      <c r="AK193" s="446"/>
      <c r="AL193" s="142"/>
    </row>
    <row r="194" spans="2:38" x14ac:dyDescent="0.2">
      <c r="B194" s="24"/>
      <c r="C194" s="443" t="s">
        <v>220</v>
      </c>
      <c r="D194" s="443"/>
      <c r="E194" s="443"/>
      <c r="F194" s="443"/>
      <c r="G194" s="443"/>
      <c r="H194" s="443"/>
      <c r="I194" s="443"/>
      <c r="J194" s="443"/>
      <c r="K194" s="443"/>
      <c r="L194" s="443"/>
      <c r="M194" s="443"/>
      <c r="N194" s="443"/>
      <c r="O194" s="443"/>
      <c r="P194" s="443"/>
      <c r="Q194" s="443"/>
      <c r="R194" s="443"/>
      <c r="S194" s="443"/>
      <c r="T194" s="443"/>
      <c r="U194" s="443"/>
      <c r="V194" s="443"/>
      <c r="W194" s="443"/>
      <c r="X194" s="443"/>
      <c r="Y194" s="443"/>
      <c r="Z194" s="443"/>
      <c r="AA194" s="443"/>
      <c r="AB194" s="443"/>
      <c r="AC194" s="443"/>
      <c r="AD194" s="443"/>
      <c r="AE194" s="443"/>
      <c r="AF194" s="444" t="str">
        <f>IFERROR('Ficha 4. ESTIMACIÓN SUBV'!Y199/'Ficha 2. DATOS ACTUACIONES RHB'!O112,"")</f>
        <v/>
      </c>
      <c r="AG194" s="445"/>
      <c r="AH194" s="445"/>
      <c r="AI194" s="445"/>
      <c r="AJ194" s="445"/>
      <c r="AK194" s="446"/>
      <c r="AL194" s="2"/>
    </row>
    <row r="195" spans="2:38" x14ac:dyDescent="0.2">
      <c r="B195" s="134"/>
      <c r="C195" s="447" t="s">
        <v>221</v>
      </c>
      <c r="D195" s="447"/>
      <c r="E195" s="447"/>
      <c r="F195" s="447"/>
      <c r="G195" s="447"/>
      <c r="H195" s="447"/>
      <c r="I195" s="447"/>
      <c r="J195" s="447"/>
      <c r="K195" s="447"/>
      <c r="L195" s="447"/>
      <c r="M195" s="447"/>
      <c r="N195" s="447"/>
      <c r="O195" s="447"/>
      <c r="P195" s="447"/>
      <c r="Q195" s="447"/>
      <c r="R195" s="447"/>
      <c r="S195" s="447"/>
      <c r="T195" s="447"/>
      <c r="U195" s="447"/>
      <c r="V195" s="447"/>
      <c r="W195" s="447"/>
      <c r="X195" s="447"/>
      <c r="Y195" s="447"/>
      <c r="Z195" s="447"/>
      <c r="AA195" s="447"/>
      <c r="AB195" s="447"/>
      <c r="AC195" s="447"/>
      <c r="AD195" s="447"/>
      <c r="AE195" s="447"/>
      <c r="AF195" s="448" t="str">
        <f>IFERROR('Ficha 4. ESTIMACIÓN SUBV'!Y200/'Ficha 2. DATOS ACTUACIONES RHB'!O113,"")</f>
        <v/>
      </c>
      <c r="AG195" s="449"/>
      <c r="AH195" s="449"/>
      <c r="AI195" s="449"/>
      <c r="AJ195" s="449"/>
      <c r="AK195" s="450"/>
      <c r="AL195" s="2"/>
    </row>
    <row r="196" spans="2:38" x14ac:dyDescent="0.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row>
    <row r="197" spans="2:38" ht="20.25" x14ac:dyDescent="0.2">
      <c r="B197" s="418" t="s">
        <v>20</v>
      </c>
      <c r="C197" s="419"/>
      <c r="D197" s="420" t="s">
        <v>200</v>
      </c>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2"/>
    </row>
    <row r="198" spans="2:38" ht="6" customHeight="1" x14ac:dyDescent="0.2">
      <c r="B198" s="143"/>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5"/>
    </row>
    <row r="199" spans="2:38" x14ac:dyDescent="0.2">
      <c r="B199" s="213" t="s">
        <v>258</v>
      </c>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5"/>
    </row>
    <row r="200" spans="2:38" x14ac:dyDescent="0.2">
      <c r="B200" s="213"/>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5"/>
    </row>
    <row r="201" spans="2:38" x14ac:dyDescent="0.2">
      <c r="B201" s="213"/>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5"/>
    </row>
    <row r="202" spans="2:38" ht="12.75" customHeight="1" x14ac:dyDescent="0.2">
      <c r="B202" s="230" t="s">
        <v>213</v>
      </c>
      <c r="C202" s="231"/>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c r="AA202" s="231"/>
      <c r="AB202" s="231"/>
      <c r="AC202" s="231"/>
      <c r="AD202" s="231"/>
      <c r="AE202" s="231"/>
      <c r="AF202" s="231"/>
      <c r="AG202" s="231"/>
      <c r="AH202" s="232"/>
      <c r="AI202" s="216" t="s">
        <v>205</v>
      </c>
      <c r="AJ202" s="217"/>
      <c r="AK202" s="218"/>
    </row>
    <row r="203" spans="2:38" x14ac:dyDescent="0.2">
      <c r="B203" s="233"/>
      <c r="C203" s="234"/>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5"/>
      <c r="AI203" s="219"/>
      <c r="AJ203" s="220"/>
      <c r="AK203" s="221"/>
    </row>
    <row r="204" spans="2:38" x14ac:dyDescent="0.2">
      <c r="B204" s="146" t="s">
        <v>206</v>
      </c>
      <c r="C204" s="284" t="s">
        <v>211</v>
      </c>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44"/>
      <c r="AK204" s="245"/>
      <c r="AL204" s="151"/>
    </row>
    <row r="205" spans="2:38" ht="13.5" x14ac:dyDescent="0.2">
      <c r="B205" s="146" t="s">
        <v>206</v>
      </c>
      <c r="C205" s="285" t="s">
        <v>293</v>
      </c>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44"/>
      <c r="AK205" s="245"/>
    </row>
    <row r="206" spans="2:38" x14ac:dyDescent="0.2">
      <c r="B206" s="147" t="s">
        <v>206</v>
      </c>
      <c r="C206" s="224" t="s">
        <v>294</v>
      </c>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5"/>
      <c r="AJ206" s="236"/>
      <c r="AK206" s="237"/>
    </row>
    <row r="207" spans="2:38" ht="13.5" x14ac:dyDescent="0.2">
      <c r="B207" s="130"/>
      <c r="C207" s="141" t="s">
        <v>212</v>
      </c>
      <c r="D207" s="226" t="s">
        <v>295</v>
      </c>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7"/>
      <c r="AJ207" s="238"/>
      <c r="AK207" s="239"/>
    </row>
    <row r="208" spans="2:38" ht="13.5" x14ac:dyDescent="0.2">
      <c r="B208" s="130"/>
      <c r="C208" s="141" t="s">
        <v>212</v>
      </c>
      <c r="D208" s="228" t="s">
        <v>296</v>
      </c>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9"/>
      <c r="AJ208" s="238"/>
      <c r="AK208" s="239"/>
    </row>
    <row r="209" spans="2:37" ht="13.5" x14ac:dyDescent="0.2">
      <c r="B209" s="130"/>
      <c r="C209" s="141" t="s">
        <v>212</v>
      </c>
      <c r="D209" s="226" t="s">
        <v>104</v>
      </c>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7"/>
      <c r="AJ209" s="238"/>
      <c r="AK209" s="239"/>
    </row>
    <row r="210" spans="2:37" ht="13.5" x14ac:dyDescent="0.2">
      <c r="B210" s="148"/>
      <c r="C210" s="141" t="s">
        <v>212</v>
      </c>
      <c r="D210" s="286" t="s">
        <v>27</v>
      </c>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7"/>
      <c r="AJ210" s="240"/>
      <c r="AK210" s="241"/>
    </row>
    <row r="211" spans="2:37" x14ac:dyDescent="0.2">
      <c r="B211" s="146" t="s">
        <v>206</v>
      </c>
      <c r="C211" s="222" t="s">
        <v>297</v>
      </c>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44"/>
      <c r="AK211" s="245"/>
    </row>
    <row r="212" spans="2:37" x14ac:dyDescent="0.2">
      <c r="B212" s="146" t="s">
        <v>206</v>
      </c>
      <c r="C212" s="284" t="s">
        <v>207</v>
      </c>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22"/>
      <c r="AJ212" s="244"/>
      <c r="AK212" s="245"/>
    </row>
    <row r="213" spans="2:37" x14ac:dyDescent="0.2">
      <c r="B213" s="146" t="s">
        <v>206</v>
      </c>
      <c r="C213" s="222" t="s">
        <v>298</v>
      </c>
      <c r="D213" s="223"/>
      <c r="E213" s="223"/>
      <c r="F213" s="223"/>
      <c r="G213" s="223"/>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44"/>
      <c r="AK213" s="245"/>
    </row>
    <row r="214" spans="2:37" x14ac:dyDescent="0.2">
      <c r="B214" s="146" t="s">
        <v>206</v>
      </c>
      <c r="C214" s="284" t="s">
        <v>247</v>
      </c>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22"/>
      <c r="AJ214" s="244"/>
      <c r="AK214" s="245"/>
    </row>
    <row r="215" spans="2:37" x14ac:dyDescent="0.2">
      <c r="B215" s="146" t="s">
        <v>206</v>
      </c>
      <c r="C215" s="251" t="s">
        <v>245</v>
      </c>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2"/>
      <c r="AJ215" s="244"/>
      <c r="AK215" s="245"/>
    </row>
    <row r="216" spans="2:37" x14ac:dyDescent="0.2">
      <c r="B216" s="146" t="s">
        <v>206</v>
      </c>
      <c r="C216" s="252" t="s">
        <v>208</v>
      </c>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c r="AA216" s="253"/>
      <c r="AB216" s="253"/>
      <c r="AC216" s="253"/>
      <c r="AD216" s="253"/>
      <c r="AE216" s="253"/>
      <c r="AF216" s="253"/>
      <c r="AG216" s="253"/>
      <c r="AH216" s="253"/>
      <c r="AI216" s="253"/>
      <c r="AJ216" s="244"/>
      <c r="AK216" s="245"/>
    </row>
    <row r="217" spans="2:37" x14ac:dyDescent="0.2">
      <c r="B217" s="147" t="s">
        <v>206</v>
      </c>
      <c r="C217" s="254" t="s">
        <v>246</v>
      </c>
      <c r="D217" s="255"/>
      <c r="E217" s="255"/>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44"/>
      <c r="AK217" s="245"/>
    </row>
    <row r="218" spans="2:37" x14ac:dyDescent="0.2">
      <c r="B218" s="147" t="s">
        <v>206</v>
      </c>
      <c r="C218" s="288" t="s">
        <v>259</v>
      </c>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54"/>
      <c r="AJ218" s="236"/>
      <c r="AK218" s="237"/>
    </row>
    <row r="219" spans="2:37" ht="13.5" x14ac:dyDescent="0.2">
      <c r="B219" s="130"/>
      <c r="C219" s="141" t="s">
        <v>212</v>
      </c>
      <c r="D219" s="256" t="s">
        <v>209</v>
      </c>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c r="AI219" s="257"/>
      <c r="AJ219" s="238"/>
      <c r="AK219" s="239"/>
    </row>
    <row r="220" spans="2:37" ht="13.5" x14ac:dyDescent="0.2">
      <c r="B220" s="208"/>
      <c r="C220" s="207" t="s">
        <v>212</v>
      </c>
      <c r="D220" s="256" t="s">
        <v>315</v>
      </c>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c r="AI220" s="257"/>
      <c r="AJ220" s="238"/>
      <c r="AK220" s="239"/>
    </row>
    <row r="221" spans="2:37" ht="12.75" customHeight="1" x14ac:dyDescent="0.2">
      <c r="B221" s="130"/>
      <c r="C221" s="141" t="s">
        <v>212</v>
      </c>
      <c r="D221" s="282" t="s">
        <v>210</v>
      </c>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3"/>
      <c r="AJ221" s="238"/>
      <c r="AK221" s="239"/>
    </row>
    <row r="222" spans="2:37" ht="13.5" x14ac:dyDescent="0.2">
      <c r="B222" s="130"/>
      <c r="C222" s="141" t="s">
        <v>212</v>
      </c>
      <c r="D222" s="226" t="s">
        <v>260</v>
      </c>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7"/>
      <c r="AJ222" s="238"/>
      <c r="AK222" s="239"/>
    </row>
    <row r="223" spans="2:37" ht="13.5" x14ac:dyDescent="0.2">
      <c r="B223" s="180"/>
      <c r="C223" s="179" t="s">
        <v>212</v>
      </c>
      <c r="D223" s="256" t="s">
        <v>261</v>
      </c>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181"/>
      <c r="AA223" s="181"/>
      <c r="AB223" s="181"/>
      <c r="AC223" s="181"/>
      <c r="AD223" s="181"/>
      <c r="AE223" s="181"/>
      <c r="AF223" s="181"/>
      <c r="AG223" s="181"/>
      <c r="AH223" s="181"/>
      <c r="AI223" s="182"/>
      <c r="AJ223" s="238"/>
      <c r="AK223" s="239"/>
    </row>
    <row r="224" spans="2:37" ht="12.75" customHeight="1" x14ac:dyDescent="0.2">
      <c r="B224" s="146" t="s">
        <v>206</v>
      </c>
      <c r="C224" s="242" t="s">
        <v>276</v>
      </c>
      <c r="D224" s="242"/>
      <c r="E224" s="242"/>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2"/>
      <c r="AF224" s="242"/>
      <c r="AG224" s="242"/>
      <c r="AH224" s="242"/>
      <c r="AI224" s="243"/>
      <c r="AJ224" s="244"/>
      <c r="AK224" s="245"/>
    </row>
    <row r="225" spans="2:37" ht="13.5" customHeight="1" x14ac:dyDescent="0.2">
      <c r="B225" s="146" t="s">
        <v>206</v>
      </c>
      <c r="C225" s="242" t="s">
        <v>274</v>
      </c>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c r="AI225" s="243"/>
      <c r="AJ225" s="244"/>
      <c r="AK225" s="245"/>
    </row>
    <row r="226" spans="2:37" ht="13.5" customHeight="1" x14ac:dyDescent="0.2">
      <c r="B226" s="146" t="s">
        <v>206</v>
      </c>
      <c r="C226" s="242" t="s">
        <v>316</v>
      </c>
      <c r="D226" s="242"/>
      <c r="E226" s="242"/>
      <c r="F226" s="242"/>
      <c r="G226" s="242"/>
      <c r="H226" s="242"/>
      <c r="I226" s="242"/>
      <c r="J226" s="242"/>
      <c r="K226" s="242"/>
      <c r="L226" s="242"/>
      <c r="M226" s="242"/>
      <c r="N226" s="242"/>
      <c r="O226" s="242"/>
      <c r="P226" s="242"/>
      <c r="Q226" s="242"/>
      <c r="R226" s="242"/>
      <c r="S226" s="242"/>
      <c r="T226" s="242"/>
      <c r="U226" s="242"/>
      <c r="V226" s="242"/>
      <c r="W226" s="242"/>
      <c r="X226" s="242"/>
      <c r="Y226" s="242"/>
      <c r="Z226" s="242"/>
      <c r="AA226" s="242"/>
      <c r="AB226" s="242"/>
      <c r="AC226" s="242"/>
      <c r="AD226" s="242"/>
      <c r="AE226" s="242"/>
      <c r="AF226" s="242"/>
      <c r="AG226" s="242"/>
      <c r="AH226" s="242"/>
      <c r="AI226" s="243"/>
      <c r="AJ226" s="244"/>
      <c r="AK226" s="245"/>
    </row>
    <row r="227" spans="2:37" ht="13.5" customHeight="1" x14ac:dyDescent="0.2">
      <c r="B227" s="146" t="s">
        <v>206</v>
      </c>
      <c r="C227" s="242" t="s">
        <v>277</v>
      </c>
      <c r="D227" s="242"/>
      <c r="E227" s="242"/>
      <c r="F227" s="242"/>
      <c r="G227" s="242"/>
      <c r="H227" s="242"/>
      <c r="I227" s="242"/>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3"/>
      <c r="AJ227" s="244"/>
      <c r="AK227" s="245"/>
    </row>
    <row r="228" spans="2:37" ht="13.5" customHeight="1" x14ac:dyDescent="0.2">
      <c r="B228" s="186" t="s">
        <v>206</v>
      </c>
      <c r="C228" s="246" t="s">
        <v>275</v>
      </c>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8"/>
      <c r="AJ228" s="249"/>
      <c r="AK228" s="250"/>
    </row>
  </sheetData>
  <sheetProtection algorithmName="SHA-512" hashValue="z78DMD0XuBxou8uZsTRUi+OX/CRWG0bkaBoLq8p1HNtetyocQVE+sS+1w9K4yOPVjt4lA1PceeMjqeBafjwZSQ==" saltValue="MfFn8r73oijF+C7AWqTN2g==" spinCount="100000" sheet="1" insertRows="0" deleteRows="0"/>
  <dataConsolidate/>
  <mergeCells count="192">
    <mergeCell ref="AG80:AK80"/>
    <mergeCell ref="F92:AK92"/>
    <mergeCell ref="F93:AK97"/>
    <mergeCell ref="C224:AI224"/>
    <mergeCell ref="D79:U79"/>
    <mergeCell ref="F80:K80"/>
    <mergeCell ref="C138:AK138"/>
    <mergeCell ref="M139:AK139"/>
    <mergeCell ref="M140:AK140"/>
    <mergeCell ref="D139:L139"/>
    <mergeCell ref="D140:L140"/>
    <mergeCell ref="F100:AK104"/>
    <mergeCell ref="C106:AK106"/>
    <mergeCell ref="D98:AK98"/>
    <mergeCell ref="Q80:U80"/>
    <mergeCell ref="Q91:U91"/>
    <mergeCell ref="F91:O91"/>
    <mergeCell ref="D90:AK90"/>
    <mergeCell ref="B133:U133"/>
    <mergeCell ref="B134:U134"/>
    <mergeCell ref="F85:AK89"/>
    <mergeCell ref="B107:AK119"/>
    <mergeCell ref="B121:C121"/>
    <mergeCell ref="D121:AK121"/>
    <mergeCell ref="V136:W136"/>
    <mergeCell ref="V137:W137"/>
    <mergeCell ref="V134:W134"/>
    <mergeCell ref="X132:AK132"/>
    <mergeCell ref="X133:AK133"/>
    <mergeCell ref="X134:AK134"/>
    <mergeCell ref="B136:U136"/>
    <mergeCell ref="X137:AK137"/>
    <mergeCell ref="B132:U132"/>
    <mergeCell ref="B135:U135"/>
    <mergeCell ref="V135:W135"/>
    <mergeCell ref="X135:AK135"/>
    <mergeCell ref="V133:W133"/>
    <mergeCell ref="B137:U137"/>
    <mergeCell ref="X136:AK136"/>
    <mergeCell ref="D197:AK197"/>
    <mergeCell ref="B161:AK161"/>
    <mergeCell ref="AF162:AK162"/>
    <mergeCell ref="C163:AK163"/>
    <mergeCell ref="AF164:AK164"/>
    <mergeCell ref="AF165:AK165"/>
    <mergeCell ref="C164:AE164"/>
    <mergeCell ref="C165:AE165"/>
    <mergeCell ref="C166:AK166"/>
    <mergeCell ref="C167:AK167"/>
    <mergeCell ref="AF193:AK193"/>
    <mergeCell ref="C194:AE194"/>
    <mergeCell ref="C195:AE195"/>
    <mergeCell ref="AF194:AK194"/>
    <mergeCell ref="AF195:AK195"/>
    <mergeCell ref="B191:AE191"/>
    <mergeCell ref="AF191:AH191"/>
    <mergeCell ref="AI191:AK191"/>
    <mergeCell ref="C192:AK192"/>
    <mergeCell ref="C193:AE193"/>
    <mergeCell ref="C186:AK186"/>
    <mergeCell ref="AI187:AK187"/>
    <mergeCell ref="B197:C197"/>
    <mergeCell ref="B8:C8"/>
    <mergeCell ref="D8:AK8"/>
    <mergeCell ref="C11:H11"/>
    <mergeCell ref="I11:M11"/>
    <mergeCell ref="O11:T11"/>
    <mergeCell ref="U11:Y11"/>
    <mergeCell ref="AH11:AK11"/>
    <mergeCell ref="AA11:AG11"/>
    <mergeCell ref="I9:AK9"/>
    <mergeCell ref="I10:Y10"/>
    <mergeCell ref="AA10:AG10"/>
    <mergeCell ref="C9:H9"/>
    <mergeCell ref="AH10:AK10"/>
    <mergeCell ref="C131:AK131"/>
    <mergeCell ref="V132:W132"/>
    <mergeCell ref="C78:AK78"/>
    <mergeCell ref="C10:H10"/>
    <mergeCell ref="Z12:Z14"/>
    <mergeCell ref="AA12:AG14"/>
    <mergeCell ref="C12:T12"/>
    <mergeCell ref="C13:T13"/>
    <mergeCell ref="C14:T14"/>
    <mergeCell ref="C15:AK15"/>
    <mergeCell ref="B16:AK29"/>
    <mergeCell ref="C30:S30"/>
    <mergeCell ref="U30:AK30"/>
    <mergeCell ref="U12:Y12"/>
    <mergeCell ref="U13:Y13"/>
    <mergeCell ref="U14:Y14"/>
    <mergeCell ref="B53:AK65"/>
    <mergeCell ref="B67:AK77"/>
    <mergeCell ref="C66:AK66"/>
    <mergeCell ref="B31:S51"/>
    <mergeCell ref="T31:AK51"/>
    <mergeCell ref="C52:AK52"/>
    <mergeCell ref="AH12:AK14"/>
    <mergeCell ref="F82:AK84"/>
    <mergeCell ref="B128:Z128"/>
    <mergeCell ref="AA128:AB128"/>
    <mergeCell ref="AC128:AK128"/>
    <mergeCell ref="C122:AK122"/>
    <mergeCell ref="AA129:AB129"/>
    <mergeCell ref="AA130:AB130"/>
    <mergeCell ref="B129:Z129"/>
    <mergeCell ref="AC129:AK129"/>
    <mergeCell ref="B130:Z130"/>
    <mergeCell ref="AC130:AK130"/>
    <mergeCell ref="C127:AK127"/>
    <mergeCell ref="B123:U123"/>
    <mergeCell ref="V123:W123"/>
    <mergeCell ref="X123:AK123"/>
    <mergeCell ref="B124:U124"/>
    <mergeCell ref="V124:W124"/>
    <mergeCell ref="X124:AK124"/>
    <mergeCell ref="B126:U126"/>
    <mergeCell ref="V126:W126"/>
    <mergeCell ref="X126:AK126"/>
    <mergeCell ref="B125:U125"/>
    <mergeCell ref="V125:W125"/>
    <mergeCell ref="X125:AK125"/>
    <mergeCell ref="C141:AK141"/>
    <mergeCell ref="X142:AB142"/>
    <mergeCell ref="AC142:AK142"/>
    <mergeCell ref="S142:W142"/>
    <mergeCell ref="D142:R142"/>
    <mergeCell ref="B144:AK158"/>
    <mergeCell ref="B188:AE188"/>
    <mergeCell ref="C189:AK189"/>
    <mergeCell ref="C190:AE190"/>
    <mergeCell ref="AF188:AH188"/>
    <mergeCell ref="AI188:AK188"/>
    <mergeCell ref="AF190:AH190"/>
    <mergeCell ref="AI190:AK190"/>
    <mergeCell ref="D160:AK160"/>
    <mergeCell ref="B160:C160"/>
    <mergeCell ref="AF187:AH187"/>
    <mergeCell ref="B168:AK175"/>
    <mergeCell ref="C162:AE162"/>
    <mergeCell ref="C187:AE187"/>
    <mergeCell ref="C176:AK176"/>
    <mergeCell ref="B177:AK184"/>
    <mergeCell ref="AF185:AK185"/>
    <mergeCell ref="C185:O185"/>
    <mergeCell ref="P185:AE185"/>
    <mergeCell ref="T2:AK3"/>
    <mergeCell ref="T4:X6"/>
    <mergeCell ref="Y4:AK6"/>
    <mergeCell ref="AJ218:AK223"/>
    <mergeCell ref="D222:AI222"/>
    <mergeCell ref="D223:Y223"/>
    <mergeCell ref="D219:AI219"/>
    <mergeCell ref="D221:AI221"/>
    <mergeCell ref="C204:AI204"/>
    <mergeCell ref="C205:AI205"/>
    <mergeCell ref="AJ204:AK204"/>
    <mergeCell ref="AJ205:AK205"/>
    <mergeCell ref="AJ213:AK213"/>
    <mergeCell ref="AJ211:AK211"/>
    <mergeCell ref="AJ212:AK212"/>
    <mergeCell ref="AJ214:AK214"/>
    <mergeCell ref="AJ215:AK215"/>
    <mergeCell ref="AJ216:AK216"/>
    <mergeCell ref="AJ217:AK217"/>
    <mergeCell ref="D210:AI210"/>
    <mergeCell ref="C211:AI211"/>
    <mergeCell ref="C212:AI212"/>
    <mergeCell ref="C214:AI214"/>
    <mergeCell ref="C218:AI218"/>
    <mergeCell ref="C225:AI225"/>
    <mergeCell ref="AJ225:AK225"/>
    <mergeCell ref="C227:AI227"/>
    <mergeCell ref="AJ227:AK227"/>
    <mergeCell ref="C228:AI228"/>
    <mergeCell ref="AJ228:AK228"/>
    <mergeCell ref="AJ224:AK224"/>
    <mergeCell ref="C215:AI215"/>
    <mergeCell ref="C216:AI216"/>
    <mergeCell ref="C217:AI217"/>
    <mergeCell ref="D220:AI220"/>
    <mergeCell ref="C226:AI226"/>
    <mergeCell ref="AJ226:AK226"/>
    <mergeCell ref="B199:AK201"/>
    <mergeCell ref="AI202:AK203"/>
    <mergeCell ref="C213:AI213"/>
    <mergeCell ref="C206:AI206"/>
    <mergeCell ref="D207:AI207"/>
    <mergeCell ref="D208:AI208"/>
    <mergeCell ref="D209:AI209"/>
    <mergeCell ref="B202:AH203"/>
    <mergeCell ref="AJ206:AK210"/>
  </mergeCells>
  <dataValidations count="2">
    <dataValidation type="list" allowBlank="1" showInputMessage="1" showErrorMessage="1" errorTitle="El contenido no es válido" error="Seleccionar una de las opciones del desplegable" prompt="Seleccionar una de las opciones del desplegable" sqref="AH11" xr:uid="{73D6801C-824F-4FD2-A611-D1C3749777CC}">
      <formula1>"A,B,C,D,E"</formula1>
    </dataValidation>
    <dataValidation type="list" allowBlank="1" showInputMessage="1" showErrorMessage="1" errorTitle="El contenido no es válido" error="Seleccionar una de las opciones del desplegable" prompt="Seleccionar una de las opciones del desplegable" sqref="AF164" xr:uid="{BAA60AFA-149A-45B1-839D-5B9F51C573B1}">
      <formula1>"SI, NO"</formula1>
    </dataValidation>
  </dataValidations>
  <printOptions horizontalCentered="1"/>
  <pageMargins left="0.27559055118110237" right="0.27559055118110237" top="0.39370078740157483" bottom="0.27559055118110237" header="0.31496062992125984" footer="0.31496062992125984"/>
  <pageSetup paperSize="9" scale="97"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35</xdr:col>
                    <xdr:colOff>66675</xdr:colOff>
                    <xdr:row>202</xdr:row>
                    <xdr:rowOff>133350</xdr:rowOff>
                  </from>
                  <to>
                    <xdr:col>36</xdr:col>
                    <xdr:colOff>114300</xdr:colOff>
                    <xdr:row>204</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35</xdr:col>
                    <xdr:colOff>66675</xdr:colOff>
                    <xdr:row>203</xdr:row>
                    <xdr:rowOff>133350</xdr:rowOff>
                  </from>
                  <to>
                    <xdr:col>36</xdr:col>
                    <xdr:colOff>114300</xdr:colOff>
                    <xdr:row>205</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35</xdr:col>
                    <xdr:colOff>66675</xdr:colOff>
                    <xdr:row>211</xdr:row>
                    <xdr:rowOff>133350</xdr:rowOff>
                  </from>
                  <to>
                    <xdr:col>36</xdr:col>
                    <xdr:colOff>114300</xdr:colOff>
                    <xdr:row>213</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35</xdr:col>
                    <xdr:colOff>66675</xdr:colOff>
                    <xdr:row>209</xdr:row>
                    <xdr:rowOff>133350</xdr:rowOff>
                  </from>
                  <to>
                    <xdr:col>36</xdr:col>
                    <xdr:colOff>114300</xdr:colOff>
                    <xdr:row>211</xdr:row>
                    <xdr:rowOff>19050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35</xdr:col>
                    <xdr:colOff>66675</xdr:colOff>
                    <xdr:row>210</xdr:row>
                    <xdr:rowOff>133350</xdr:rowOff>
                  </from>
                  <to>
                    <xdr:col>36</xdr:col>
                    <xdr:colOff>114300</xdr:colOff>
                    <xdr:row>212</xdr:row>
                    <xdr:rowOff>19050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35</xdr:col>
                    <xdr:colOff>66675</xdr:colOff>
                    <xdr:row>211</xdr:row>
                    <xdr:rowOff>133350</xdr:rowOff>
                  </from>
                  <to>
                    <xdr:col>36</xdr:col>
                    <xdr:colOff>114300</xdr:colOff>
                    <xdr:row>213</xdr:row>
                    <xdr:rowOff>19050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35</xdr:col>
                    <xdr:colOff>66675</xdr:colOff>
                    <xdr:row>213</xdr:row>
                    <xdr:rowOff>133350</xdr:rowOff>
                  </from>
                  <to>
                    <xdr:col>36</xdr:col>
                    <xdr:colOff>114300</xdr:colOff>
                    <xdr:row>215</xdr:row>
                    <xdr:rowOff>19050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35</xdr:col>
                    <xdr:colOff>66675</xdr:colOff>
                    <xdr:row>214</xdr:row>
                    <xdr:rowOff>133350</xdr:rowOff>
                  </from>
                  <to>
                    <xdr:col>36</xdr:col>
                    <xdr:colOff>114300</xdr:colOff>
                    <xdr:row>216</xdr:row>
                    <xdr:rowOff>19050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35</xdr:col>
                    <xdr:colOff>66675</xdr:colOff>
                    <xdr:row>215</xdr:row>
                    <xdr:rowOff>133350</xdr:rowOff>
                  </from>
                  <to>
                    <xdr:col>36</xdr:col>
                    <xdr:colOff>114300</xdr:colOff>
                    <xdr:row>217</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35</xdr:col>
                    <xdr:colOff>76200</xdr:colOff>
                    <xdr:row>206</xdr:row>
                    <xdr:rowOff>123825</xdr:rowOff>
                  </from>
                  <to>
                    <xdr:col>36</xdr:col>
                    <xdr:colOff>133350</xdr:colOff>
                    <xdr:row>208</xdr:row>
                    <xdr:rowOff>9525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35</xdr:col>
                    <xdr:colOff>76200</xdr:colOff>
                    <xdr:row>218</xdr:row>
                    <xdr:rowOff>123825</xdr:rowOff>
                  </from>
                  <to>
                    <xdr:col>36</xdr:col>
                    <xdr:colOff>133350</xdr:colOff>
                    <xdr:row>220</xdr:row>
                    <xdr:rowOff>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35</xdr:col>
                    <xdr:colOff>66675</xdr:colOff>
                    <xdr:row>222</xdr:row>
                    <xdr:rowOff>133350</xdr:rowOff>
                  </from>
                  <to>
                    <xdr:col>36</xdr:col>
                    <xdr:colOff>114300</xdr:colOff>
                    <xdr:row>224</xdr:row>
                    <xdr:rowOff>9525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35</xdr:col>
                    <xdr:colOff>66675</xdr:colOff>
                    <xdr:row>223</xdr:row>
                    <xdr:rowOff>133350</xdr:rowOff>
                  </from>
                  <to>
                    <xdr:col>36</xdr:col>
                    <xdr:colOff>114300</xdr:colOff>
                    <xdr:row>225</xdr:row>
                    <xdr:rowOff>9525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35</xdr:col>
                    <xdr:colOff>66675</xdr:colOff>
                    <xdr:row>224</xdr:row>
                    <xdr:rowOff>133350</xdr:rowOff>
                  </from>
                  <to>
                    <xdr:col>36</xdr:col>
                    <xdr:colOff>114300</xdr:colOff>
                    <xdr:row>226</xdr:row>
                    <xdr:rowOff>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35</xdr:col>
                    <xdr:colOff>66675</xdr:colOff>
                    <xdr:row>226</xdr:row>
                    <xdr:rowOff>133350</xdr:rowOff>
                  </from>
                  <to>
                    <xdr:col>36</xdr:col>
                    <xdr:colOff>114300</xdr:colOff>
                    <xdr:row>228</xdr:row>
                    <xdr:rowOff>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35</xdr:col>
                    <xdr:colOff>66675</xdr:colOff>
                    <xdr:row>224</xdr:row>
                    <xdr:rowOff>133350</xdr:rowOff>
                  </from>
                  <to>
                    <xdr:col>36</xdr:col>
                    <xdr:colOff>114300</xdr:colOff>
                    <xdr:row>226</xdr:row>
                    <xdr:rowOff>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35</xdr:col>
                    <xdr:colOff>66675</xdr:colOff>
                    <xdr:row>225</xdr:row>
                    <xdr:rowOff>133350</xdr:rowOff>
                  </from>
                  <to>
                    <xdr:col>36</xdr:col>
                    <xdr:colOff>114300</xdr:colOff>
                    <xdr:row>227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505F-5CDE-4E68-89DB-F7CC9FB79EB9}">
  <sheetPr>
    <tabColor theme="9" tint="0.39997558519241921"/>
    <pageSetUpPr fitToPage="1"/>
  </sheetPr>
  <dimension ref="B1:ALH114"/>
  <sheetViews>
    <sheetView showGridLines="0" zoomScale="130" zoomScaleNormal="130" zoomScaleSheetLayoutView="120" zoomScalePageLayoutView="80" workbookViewId="0">
      <selection activeCell="AT18" sqref="AT18"/>
    </sheetView>
  </sheetViews>
  <sheetFormatPr baseColWidth="10" defaultColWidth="9.140625" defaultRowHeight="12.75" x14ac:dyDescent="0.2"/>
  <cols>
    <col min="1" max="1" width="0.85546875" customWidth="1"/>
    <col min="2" max="2" width="2.140625" hidden="1" customWidth="1"/>
    <col min="3" max="3" width="1.85546875" hidden="1" customWidth="1"/>
    <col min="4" max="36" width="2.85546875" style="1" customWidth="1"/>
    <col min="37" max="37" width="3.28515625" style="1" customWidth="1"/>
    <col min="38" max="39" width="2.85546875" style="1" customWidth="1"/>
    <col min="40" max="40" width="3.7109375" style="1" customWidth="1"/>
    <col min="41" max="42" width="12" style="1" hidden="1" customWidth="1"/>
    <col min="43" max="43" width="8.140625" style="1" hidden="1" customWidth="1"/>
    <col min="44" max="44" width="9.140625" style="1" hidden="1" customWidth="1"/>
    <col min="45" max="996" width="14.42578125" style="1" customWidth="1"/>
    <col min="997" max="1000" width="14.42578125" customWidth="1"/>
  </cols>
  <sheetData>
    <row r="1" spans="4:996" ht="3.75" customHeight="1" x14ac:dyDescent="0.2">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row>
    <row r="2" spans="4:996" ht="6" customHeight="1" x14ac:dyDescent="0.2">
      <c r="D2" s="170"/>
      <c r="E2" s="171"/>
      <c r="F2" s="171"/>
      <c r="G2" s="171"/>
      <c r="H2" s="171"/>
      <c r="I2" s="171"/>
      <c r="J2" s="171"/>
      <c r="K2" s="171"/>
      <c r="L2" s="171"/>
      <c r="M2" s="171"/>
      <c r="N2" s="171"/>
      <c r="O2" s="171"/>
      <c r="P2" s="171"/>
      <c r="Q2" s="171"/>
      <c r="R2" s="171"/>
      <c r="S2" s="171"/>
      <c r="T2" s="171"/>
      <c r="U2" s="171"/>
      <c r="V2" s="258" t="s">
        <v>3</v>
      </c>
      <c r="W2" s="259"/>
      <c r="X2" s="259"/>
      <c r="Y2" s="259"/>
      <c r="Z2" s="259"/>
      <c r="AA2" s="259"/>
      <c r="AB2" s="259"/>
      <c r="AC2" s="259"/>
      <c r="AD2" s="259"/>
      <c r="AE2" s="259"/>
      <c r="AF2" s="259"/>
      <c r="AG2" s="259"/>
      <c r="AH2" s="259"/>
      <c r="AI2" s="259"/>
      <c r="AJ2" s="259"/>
      <c r="AK2" s="259"/>
      <c r="AL2" s="259"/>
      <c r="AM2" s="260"/>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row>
    <row r="3" spans="4:996" ht="12.75" customHeight="1" x14ac:dyDescent="0.2">
      <c r="D3" s="10"/>
      <c r="E3" s="6"/>
      <c r="F3" s="6"/>
      <c r="G3" s="6"/>
      <c r="H3" s="6"/>
      <c r="I3" s="175"/>
      <c r="K3" s="6"/>
      <c r="L3" s="6"/>
      <c r="M3" s="6"/>
      <c r="N3" s="6"/>
      <c r="O3" s="6"/>
      <c r="P3" s="6"/>
      <c r="Q3" s="6"/>
      <c r="R3" s="6"/>
      <c r="S3" s="6"/>
      <c r="T3" s="6"/>
      <c r="U3" s="6"/>
      <c r="V3" s="261"/>
      <c r="W3" s="262"/>
      <c r="X3" s="262"/>
      <c r="Y3" s="262"/>
      <c r="Z3" s="262"/>
      <c r="AA3" s="262"/>
      <c r="AB3" s="262"/>
      <c r="AC3" s="262"/>
      <c r="AD3" s="262"/>
      <c r="AE3" s="262"/>
      <c r="AF3" s="262"/>
      <c r="AG3" s="262"/>
      <c r="AH3" s="262"/>
      <c r="AI3" s="262"/>
      <c r="AJ3" s="262"/>
      <c r="AK3" s="262"/>
      <c r="AL3" s="262"/>
      <c r="AM3" s="26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row>
    <row r="4" spans="4:996" ht="12.75" customHeight="1" x14ac:dyDescent="0.2">
      <c r="D4" s="10"/>
      <c r="E4" s="6"/>
      <c r="F4" s="6"/>
      <c r="G4" s="6"/>
      <c r="H4" s="6"/>
      <c r="I4" s="175"/>
      <c r="K4" s="6"/>
      <c r="L4" s="6"/>
      <c r="M4" s="6"/>
      <c r="N4" s="6"/>
      <c r="O4" s="6"/>
      <c r="P4" s="6"/>
      <c r="Q4" s="6"/>
      <c r="R4" s="6"/>
      <c r="S4" s="6"/>
      <c r="T4" s="6"/>
      <c r="U4" s="6"/>
      <c r="V4" s="264" t="s">
        <v>170</v>
      </c>
      <c r="W4" s="265"/>
      <c r="X4" s="265"/>
      <c r="Y4" s="265"/>
      <c r="Z4" s="266"/>
      <c r="AA4" s="475" t="s">
        <v>21</v>
      </c>
      <c r="AB4" s="476"/>
      <c r="AC4" s="476"/>
      <c r="AD4" s="476"/>
      <c r="AE4" s="476"/>
      <c r="AF4" s="476"/>
      <c r="AG4" s="476"/>
      <c r="AH4" s="477"/>
      <c r="AI4" s="273" t="s">
        <v>225</v>
      </c>
      <c r="AJ4" s="274"/>
      <c r="AK4" s="274"/>
      <c r="AL4" s="274"/>
      <c r="AM4" s="275"/>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row>
    <row r="5" spans="4:996" ht="12.75" customHeight="1" x14ac:dyDescent="0.2">
      <c r="D5" s="10"/>
      <c r="E5" s="6"/>
      <c r="F5" s="6"/>
      <c r="G5" s="6"/>
      <c r="H5" s="6"/>
      <c r="I5" s="175"/>
      <c r="K5" s="6"/>
      <c r="L5" s="6"/>
      <c r="M5" s="6"/>
      <c r="N5" s="6"/>
      <c r="O5" s="6"/>
      <c r="P5" s="6"/>
      <c r="Q5" s="6"/>
      <c r="R5" s="6"/>
      <c r="S5" s="6"/>
      <c r="T5" s="6"/>
      <c r="U5" s="6"/>
      <c r="V5" s="267"/>
      <c r="W5" s="268"/>
      <c r="X5" s="268"/>
      <c r="Y5" s="268"/>
      <c r="Z5" s="269"/>
      <c r="AA5" s="478"/>
      <c r="AB5" s="479"/>
      <c r="AC5" s="479"/>
      <c r="AD5" s="479"/>
      <c r="AE5" s="479"/>
      <c r="AF5" s="479"/>
      <c r="AG5" s="479"/>
      <c r="AH5" s="480"/>
      <c r="AI5" s="276"/>
      <c r="AJ5" s="277"/>
      <c r="AK5" s="277"/>
      <c r="AL5" s="277"/>
      <c r="AM5" s="278"/>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row>
    <row r="6" spans="4:996" ht="6" customHeight="1" x14ac:dyDescent="0.2">
      <c r="D6" s="172"/>
      <c r="E6" s="173"/>
      <c r="F6" s="173"/>
      <c r="G6" s="173"/>
      <c r="H6" s="173"/>
      <c r="I6" s="173"/>
      <c r="J6" s="173"/>
      <c r="K6" s="173"/>
      <c r="L6" s="173"/>
      <c r="M6" s="173"/>
      <c r="N6" s="173"/>
      <c r="O6" s="173"/>
      <c r="P6" s="173"/>
      <c r="Q6" s="173"/>
      <c r="R6" s="173"/>
      <c r="S6" s="173"/>
      <c r="T6" s="173"/>
      <c r="U6" s="173"/>
      <c r="V6" s="270"/>
      <c r="W6" s="271"/>
      <c r="X6" s="271"/>
      <c r="Y6" s="271"/>
      <c r="Z6" s="272"/>
      <c r="AA6" s="481"/>
      <c r="AB6" s="482"/>
      <c r="AC6" s="482"/>
      <c r="AD6" s="482"/>
      <c r="AE6" s="482"/>
      <c r="AF6" s="482"/>
      <c r="AG6" s="482"/>
      <c r="AH6" s="483"/>
      <c r="AI6" s="279"/>
      <c r="AJ6" s="280"/>
      <c r="AK6" s="280"/>
      <c r="AL6" s="280"/>
      <c r="AM6" s="281"/>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row>
    <row r="7" spans="4:996" ht="11.25" customHeight="1" x14ac:dyDescent="0.2">
      <c r="D7" s="2"/>
      <c r="E7" s="18" t="s">
        <v>100</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row>
    <row r="8" spans="4:996" ht="24" customHeight="1" x14ac:dyDescent="0.2">
      <c r="D8" s="418" t="s">
        <v>0</v>
      </c>
      <c r="E8" s="419"/>
      <c r="F8" s="420" t="s">
        <v>4</v>
      </c>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1"/>
      <c r="AL8" s="421"/>
      <c r="AM8" s="422"/>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row>
    <row r="9" spans="4:996" ht="14.1" customHeight="1" x14ac:dyDescent="0.2">
      <c r="D9" s="176"/>
      <c r="E9" s="435" t="s">
        <v>5</v>
      </c>
      <c r="F9" s="435"/>
      <c r="G9" s="435"/>
      <c r="H9" s="435"/>
      <c r="I9" s="435"/>
      <c r="J9" s="435"/>
      <c r="K9" s="494">
        <f>'Ficha 1. RESUMEN ERRP'!$I$9</f>
        <v>0</v>
      </c>
      <c r="L9" s="494"/>
      <c r="M9" s="494"/>
      <c r="N9" s="494"/>
      <c r="O9" s="494"/>
      <c r="P9" s="494"/>
      <c r="Q9" s="494"/>
      <c r="R9" s="494"/>
      <c r="S9" s="494"/>
      <c r="T9" s="494"/>
      <c r="U9" s="494"/>
      <c r="V9" s="494"/>
      <c r="W9" s="494"/>
      <c r="X9" s="494"/>
      <c r="Y9" s="494"/>
      <c r="Z9" s="494"/>
      <c r="AA9" s="494"/>
      <c r="AB9" s="495"/>
      <c r="AC9" s="494"/>
      <c r="AD9" s="494"/>
      <c r="AE9" s="494"/>
      <c r="AF9" s="494"/>
      <c r="AG9" s="494"/>
      <c r="AH9" s="494"/>
      <c r="AI9" s="494"/>
      <c r="AJ9" s="494"/>
      <c r="AK9" s="494"/>
      <c r="AL9" s="494"/>
      <c r="AM9" s="496"/>
      <c r="AN9" s="8"/>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row>
    <row r="10" spans="4:996" ht="13.9" customHeight="1" x14ac:dyDescent="0.2">
      <c r="D10" s="177"/>
      <c r="E10" s="488" t="s">
        <v>8</v>
      </c>
      <c r="F10" s="488"/>
      <c r="G10" s="488"/>
      <c r="H10" s="488"/>
      <c r="I10" s="488"/>
      <c r="J10" s="488"/>
      <c r="K10" s="489">
        <f>'Ficha 1. RESUMEN ERRP'!$I$10</f>
        <v>0</v>
      </c>
      <c r="L10" s="489"/>
      <c r="M10" s="489"/>
      <c r="N10" s="489"/>
      <c r="O10" s="489"/>
      <c r="P10" s="489"/>
      <c r="Q10" s="489"/>
      <c r="R10" s="489"/>
      <c r="S10" s="489"/>
      <c r="T10" s="489"/>
      <c r="U10" s="489"/>
      <c r="V10" s="489"/>
      <c r="W10" s="489"/>
      <c r="X10" s="489"/>
      <c r="Y10" s="489"/>
      <c r="Z10" s="489"/>
      <c r="AA10" s="489"/>
      <c r="AB10" s="178"/>
      <c r="AC10" s="488" t="s">
        <v>119</v>
      </c>
      <c r="AD10" s="488"/>
      <c r="AE10" s="488"/>
      <c r="AF10" s="488"/>
      <c r="AG10" s="488"/>
      <c r="AH10" s="488"/>
      <c r="AI10" s="488"/>
      <c r="AJ10" s="490">
        <f>'Ficha 1. RESUMEN ERRP'!$AH$10</f>
        <v>0</v>
      </c>
      <c r="AK10" s="490"/>
      <c r="AL10" s="490"/>
      <c r="AM10" s="49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row>
    <row r="11" spans="4:996" ht="13.5" customHeight="1" x14ac:dyDescent="0.2">
      <c r="D11" s="29"/>
      <c r="E11" s="30"/>
      <c r="F11" s="30"/>
      <c r="G11" s="30"/>
      <c r="H11" s="30"/>
      <c r="I11" s="30"/>
      <c r="J11" s="30"/>
      <c r="K11" s="30"/>
      <c r="L11" s="30"/>
      <c r="M11" s="30"/>
      <c r="N11" s="34"/>
      <c r="O11" s="34"/>
      <c r="P11" s="34"/>
      <c r="Q11" s="34"/>
      <c r="R11" s="34"/>
      <c r="S11" s="34"/>
      <c r="T11" s="34"/>
      <c r="U11" s="34"/>
      <c r="V11" s="34"/>
      <c r="W11" s="34"/>
      <c r="X11" s="34"/>
      <c r="Y11" s="34"/>
      <c r="Z11" s="29"/>
      <c r="AA11" s="30"/>
      <c r="AB11" s="30"/>
      <c r="AC11" s="30"/>
      <c r="AD11" s="30"/>
      <c r="AE11" s="34"/>
      <c r="AF11" s="34"/>
      <c r="AG11" s="34"/>
      <c r="AH11" s="34"/>
      <c r="AI11" s="34"/>
      <c r="AJ11" s="34"/>
      <c r="AK11" s="34"/>
      <c r="AL11" s="34"/>
      <c r="AM11" s="34"/>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row>
    <row r="12" spans="4:996" ht="24" customHeight="1" x14ac:dyDescent="0.2">
      <c r="D12" s="418" t="s">
        <v>2</v>
      </c>
      <c r="E12" s="419"/>
      <c r="F12" s="420" t="s">
        <v>226</v>
      </c>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row>
    <row r="13" spans="4:996" ht="6" customHeight="1" x14ac:dyDescent="0.2">
      <c r="D13" s="103"/>
      <c r="E13" s="48"/>
      <c r="F13" s="48"/>
      <c r="G13" s="48"/>
      <c r="H13" s="48"/>
      <c r="I13" s="48"/>
      <c r="J13" s="48"/>
      <c r="K13" s="48"/>
      <c r="L13" s="48"/>
      <c r="M13" s="48"/>
      <c r="N13" s="49"/>
      <c r="O13" s="49"/>
      <c r="P13" s="49"/>
      <c r="Q13" s="49"/>
      <c r="R13" s="49"/>
      <c r="S13" s="49"/>
      <c r="T13" s="49"/>
      <c r="U13" s="49"/>
      <c r="V13" s="49"/>
      <c r="W13" s="49"/>
      <c r="X13" s="49"/>
      <c r="Y13" s="49"/>
      <c r="Z13" s="33"/>
      <c r="AA13" s="48"/>
      <c r="AB13" s="48"/>
      <c r="AC13" s="48"/>
      <c r="AD13" s="48"/>
      <c r="AE13" s="49"/>
      <c r="AF13" s="49"/>
      <c r="AG13" s="49"/>
      <c r="AH13" s="49"/>
      <c r="AI13" s="49"/>
      <c r="AJ13" s="49"/>
      <c r="AK13" s="49"/>
      <c r="AL13" s="49"/>
      <c r="AM13" s="50"/>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row>
    <row r="14" spans="4:996" ht="16.5" customHeight="1" x14ac:dyDescent="0.2">
      <c r="D14" s="123" t="s">
        <v>129</v>
      </c>
      <c r="E14" s="110"/>
      <c r="F14" s="110"/>
      <c r="G14" s="110"/>
      <c r="H14" s="110"/>
      <c r="I14" s="110"/>
      <c r="J14" s="110"/>
      <c r="K14" s="110"/>
      <c r="L14" s="110"/>
      <c r="M14" s="110"/>
      <c r="N14" s="34"/>
      <c r="O14" s="34"/>
      <c r="P14" s="34"/>
      <c r="Q14" s="34"/>
      <c r="R14" s="34"/>
      <c r="S14" s="34"/>
      <c r="T14" s="34"/>
      <c r="U14" s="34"/>
      <c r="V14" s="34"/>
      <c r="W14" s="34"/>
      <c r="X14" s="34"/>
      <c r="Y14" s="34"/>
      <c r="Z14" s="29"/>
      <c r="AA14" s="110"/>
      <c r="AB14" s="110"/>
      <c r="AC14" s="110"/>
      <c r="AD14" s="110"/>
      <c r="AE14" s="34"/>
      <c r="AF14" s="34"/>
      <c r="AG14" s="34"/>
      <c r="AH14" s="34"/>
      <c r="AI14" s="34"/>
      <c r="AJ14" s="34"/>
      <c r="AK14" s="34"/>
      <c r="AL14" s="34"/>
      <c r="AM14" s="56"/>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row>
    <row r="15" spans="4:996" ht="16.5" customHeight="1" x14ac:dyDescent="0.2">
      <c r="D15" s="158" t="s">
        <v>140</v>
      </c>
      <c r="E15" s="484" t="s">
        <v>282</v>
      </c>
      <c r="F15" s="484"/>
      <c r="G15" s="484"/>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row>
    <row r="16" spans="4:996" ht="16.5" customHeight="1" x14ac:dyDescent="0.2">
      <c r="D16" s="158"/>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c r="AL16" s="484"/>
      <c r="AM16" s="485"/>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row>
    <row r="17" spans="4:996" ht="16.5" customHeight="1" x14ac:dyDescent="0.2">
      <c r="D17" s="158"/>
      <c r="E17" s="484"/>
      <c r="F17" s="484"/>
      <c r="G17" s="484"/>
      <c r="H17" s="484"/>
      <c r="I17" s="484"/>
      <c r="J17" s="484"/>
      <c r="K17" s="484"/>
      <c r="L17" s="484"/>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c r="AL17" s="484"/>
      <c r="AM17" s="485"/>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row>
    <row r="18" spans="4:996" ht="16.5" customHeight="1" x14ac:dyDescent="0.2">
      <c r="D18" s="158"/>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c r="AL18" s="484"/>
      <c r="AM18" s="485"/>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row>
    <row r="19" spans="4:996" x14ac:dyDescent="0.2">
      <c r="D19" s="158"/>
      <c r="E19" s="484"/>
      <c r="F19" s="484"/>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c r="AJ19" s="484"/>
      <c r="AK19" s="484"/>
      <c r="AL19" s="484"/>
      <c r="AM19" s="485"/>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row>
    <row r="20" spans="4:996" ht="16.5" customHeight="1" x14ac:dyDescent="0.2">
      <c r="D20" s="158" t="s">
        <v>158</v>
      </c>
      <c r="E20" s="486" t="s">
        <v>283</v>
      </c>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7"/>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row>
    <row r="21" spans="4:996" ht="13.5" customHeight="1" x14ac:dyDescent="0.2">
      <c r="D21" s="11" t="s">
        <v>159</v>
      </c>
      <c r="E21" s="299" t="s">
        <v>256</v>
      </c>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392"/>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row>
    <row r="22" spans="4:996" ht="13.5" customHeight="1" x14ac:dyDescent="0.2">
      <c r="D22" s="11" t="s">
        <v>160</v>
      </c>
      <c r="E22" s="299" t="s">
        <v>262</v>
      </c>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392"/>
      <c r="AN22" s="5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row>
    <row r="23" spans="4:996" ht="13.5" customHeight="1" x14ac:dyDescent="0.2">
      <c r="D23" s="11" t="s">
        <v>161</v>
      </c>
      <c r="E23" s="299" t="s">
        <v>254</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392"/>
      <c r="AN23" s="5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row>
    <row r="24" spans="4:996" ht="13.5" customHeight="1" x14ac:dyDescent="0.2">
      <c r="D24" s="11" t="s">
        <v>162</v>
      </c>
      <c r="E24" s="214" t="s">
        <v>164</v>
      </c>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5"/>
      <c r="AN24" s="102"/>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row>
    <row r="25" spans="4:996" ht="13.5" customHeight="1" x14ac:dyDescent="0.2">
      <c r="D25" s="11"/>
      <c r="E25" s="214"/>
      <c r="F25" s="214"/>
      <c r="G25" s="214"/>
      <c r="H25" s="214"/>
      <c r="I25" s="214"/>
      <c r="J25" s="214"/>
      <c r="K25" s="214"/>
      <c r="L25" s="214"/>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5"/>
      <c r="AN25" s="5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row>
    <row r="26" spans="4:996" ht="13.5" customHeight="1" x14ac:dyDescent="0.2">
      <c r="D26" s="11" t="s">
        <v>163</v>
      </c>
      <c r="E26" s="214" t="s">
        <v>263</v>
      </c>
      <c r="F26" s="214"/>
      <c r="G26" s="214"/>
      <c r="H26" s="214"/>
      <c r="I26" s="214"/>
      <c r="J26" s="214"/>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5"/>
      <c r="AN26" s="5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row>
    <row r="27" spans="4:996" ht="13.5" customHeight="1" x14ac:dyDescent="0.2">
      <c r="D27" s="11"/>
      <c r="E27" s="214"/>
      <c r="F27" s="214"/>
      <c r="G27" s="214"/>
      <c r="H27" s="214"/>
      <c r="I27" s="214"/>
      <c r="J27" s="214"/>
      <c r="K27" s="214"/>
      <c r="L27" s="214"/>
      <c r="M27" s="214"/>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5"/>
      <c r="AN27" s="5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row>
    <row r="28" spans="4:996" ht="13.5" customHeight="1" x14ac:dyDescent="0.2">
      <c r="D28" s="11"/>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5"/>
      <c r="AN28" s="5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row>
    <row r="29" spans="4:996" ht="13.5" customHeight="1" x14ac:dyDescent="0.2">
      <c r="D29" s="11"/>
      <c r="E29" s="214"/>
      <c r="F29" s="214"/>
      <c r="G29" s="214"/>
      <c r="H29" s="214"/>
      <c r="I29" s="214"/>
      <c r="J29" s="214"/>
      <c r="K29" s="214"/>
      <c r="L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5"/>
      <c r="AN29" s="5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row>
    <row r="30" spans="4:996" ht="13.5" customHeight="1" x14ac:dyDescent="0.2">
      <c r="D30" s="11"/>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5"/>
      <c r="AN30" s="5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row>
    <row r="31" spans="4:996" ht="13.5" customHeight="1" x14ac:dyDescent="0.2">
      <c r="D31" s="11" t="s">
        <v>222</v>
      </c>
      <c r="E31" s="214" t="s">
        <v>168</v>
      </c>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5"/>
      <c r="AN31" s="5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row>
    <row r="32" spans="4:996" ht="13.5" customHeight="1" x14ac:dyDescent="0.2">
      <c r="D32" s="11"/>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5"/>
      <c r="AN32" s="5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row>
    <row r="33" spans="4:996" ht="13.5" customHeight="1" x14ac:dyDescent="0.2">
      <c r="D33" s="11"/>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5"/>
      <c r="AN33" s="5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row>
    <row r="34" spans="4:996" ht="13.5" customHeight="1" x14ac:dyDescent="0.2">
      <c r="D34" s="11"/>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5"/>
      <c r="AN34" s="5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row>
    <row r="35" spans="4:996" ht="7.5" customHeight="1" x14ac:dyDescent="0.2">
      <c r="D35" s="11"/>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5"/>
      <c r="AN35" s="5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row>
    <row r="36" spans="4:996" ht="13.5" customHeight="1" x14ac:dyDescent="0.2">
      <c r="D36" s="11" t="s">
        <v>223</v>
      </c>
      <c r="E36" s="214" t="s">
        <v>264</v>
      </c>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5"/>
      <c r="AN36" s="5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row>
    <row r="37" spans="4:996" ht="13.5" customHeight="1" x14ac:dyDescent="0.2">
      <c r="D37" s="11"/>
      <c r="E37" s="492" t="s">
        <v>265</v>
      </c>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c r="AJ37" s="492"/>
      <c r="AK37" s="492"/>
      <c r="AL37" s="492"/>
      <c r="AM37" s="493"/>
      <c r="AN37" s="5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row>
    <row r="38" spans="4:996" ht="13.5" customHeight="1" x14ac:dyDescent="0.2">
      <c r="D38" s="11"/>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492"/>
      <c r="AF38" s="492"/>
      <c r="AG38" s="492"/>
      <c r="AH38" s="492"/>
      <c r="AI38" s="492"/>
      <c r="AJ38" s="492"/>
      <c r="AK38" s="492"/>
      <c r="AL38" s="492"/>
      <c r="AM38" s="493"/>
      <c r="AN38" s="5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row>
    <row r="39" spans="4:996" ht="13.5" customHeight="1" x14ac:dyDescent="0.2">
      <c r="D39" s="11"/>
      <c r="E39" s="492" t="s">
        <v>314</v>
      </c>
      <c r="F39" s="492"/>
      <c r="G39" s="492"/>
      <c r="H39" s="492"/>
      <c r="I39" s="492"/>
      <c r="J39" s="492"/>
      <c r="K39" s="492"/>
      <c r="L39" s="492"/>
      <c r="M39" s="492"/>
      <c r="N39" s="492"/>
      <c r="O39" s="492"/>
      <c r="P39" s="492"/>
      <c r="Q39" s="492"/>
      <c r="R39" s="492"/>
      <c r="S39" s="492"/>
      <c r="T39" s="492"/>
      <c r="U39" s="492"/>
      <c r="V39" s="492"/>
      <c r="W39" s="492"/>
      <c r="X39" s="492"/>
      <c r="Y39" s="492"/>
      <c r="Z39" s="492"/>
      <c r="AA39" s="492"/>
      <c r="AB39" s="492"/>
      <c r="AC39" s="492"/>
      <c r="AD39" s="492"/>
      <c r="AE39" s="492"/>
      <c r="AF39" s="492"/>
      <c r="AG39" s="492"/>
      <c r="AH39" s="492"/>
      <c r="AI39" s="492"/>
      <c r="AJ39" s="492"/>
      <c r="AK39" s="492"/>
      <c r="AL39" s="492"/>
      <c r="AM39" s="493"/>
      <c r="AN39" s="5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row>
    <row r="40" spans="4:996" ht="13.5" customHeight="1" x14ac:dyDescent="0.2">
      <c r="D40" s="11"/>
      <c r="E40" s="492"/>
      <c r="F40" s="492"/>
      <c r="G40" s="492"/>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3"/>
      <c r="AN40" s="5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row>
    <row r="41" spans="4:996" ht="13.5" customHeight="1" x14ac:dyDescent="0.2">
      <c r="D41" s="11"/>
      <c r="E41" s="492"/>
      <c r="F41" s="492"/>
      <c r="G41" s="492"/>
      <c r="H41" s="492"/>
      <c r="I41" s="492"/>
      <c r="J41" s="492"/>
      <c r="K41" s="492"/>
      <c r="L41" s="492"/>
      <c r="M41" s="492"/>
      <c r="N41" s="492"/>
      <c r="O41" s="492"/>
      <c r="P41" s="492"/>
      <c r="Q41" s="492"/>
      <c r="R41" s="492"/>
      <c r="S41" s="492"/>
      <c r="T41" s="492"/>
      <c r="U41" s="492"/>
      <c r="V41" s="492"/>
      <c r="W41" s="492"/>
      <c r="X41" s="492"/>
      <c r="Y41" s="492"/>
      <c r="Z41" s="492"/>
      <c r="AA41" s="492"/>
      <c r="AB41" s="492"/>
      <c r="AC41" s="492"/>
      <c r="AD41" s="492"/>
      <c r="AE41" s="492"/>
      <c r="AF41" s="492"/>
      <c r="AG41" s="492"/>
      <c r="AH41" s="492"/>
      <c r="AI41" s="492"/>
      <c r="AJ41" s="492"/>
      <c r="AK41" s="492"/>
      <c r="AL41" s="492"/>
      <c r="AM41" s="493"/>
      <c r="AN41" s="5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row>
    <row r="42" spans="4:996" ht="13.5" customHeight="1" x14ac:dyDescent="0.2">
      <c r="D42" s="11"/>
      <c r="E42" s="214" t="s">
        <v>284</v>
      </c>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5"/>
      <c r="AN42" s="5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row>
    <row r="43" spans="4:996" x14ac:dyDescent="0.2">
      <c r="D43" s="11"/>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5"/>
      <c r="AN43" s="5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row>
    <row r="44" spans="4:996" ht="12" customHeight="1" x14ac:dyDescent="0.25">
      <c r="D44" s="11"/>
      <c r="E44" s="110"/>
      <c r="F44" s="110"/>
      <c r="G44" s="110"/>
      <c r="H44" s="110"/>
      <c r="I44" s="606" t="s">
        <v>14</v>
      </c>
      <c r="J44" s="606"/>
      <c r="K44" s="606"/>
      <c r="L44" s="606"/>
      <c r="M44" s="606"/>
      <c r="N44" s="606"/>
      <c r="O44" s="606"/>
      <c r="P44" s="606"/>
      <c r="Q44" s="606"/>
      <c r="R44" s="606"/>
      <c r="S44" s="606"/>
      <c r="T44" s="606"/>
      <c r="U44" s="606"/>
      <c r="V44" s="606"/>
      <c r="W44" s="606"/>
      <c r="X44" s="606"/>
      <c r="Y44" s="606"/>
      <c r="Z44" s="604" t="s">
        <v>165</v>
      </c>
      <c r="AA44" s="604"/>
      <c r="AB44" s="604"/>
      <c r="AC44" s="604" t="s">
        <v>29</v>
      </c>
      <c r="AD44" s="604"/>
      <c r="AE44" s="604"/>
      <c r="AF44" s="604" t="s">
        <v>166</v>
      </c>
      <c r="AG44" s="604"/>
      <c r="AH44" s="604"/>
      <c r="AI44" s="6"/>
      <c r="AJ44" s="6"/>
      <c r="AK44" s="6"/>
      <c r="AL44" s="6"/>
      <c r="AM44" s="17"/>
      <c r="AN44" s="5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row>
    <row r="45" spans="4:996" ht="12" customHeight="1" x14ac:dyDescent="0.2">
      <c r="D45" s="11"/>
      <c r="E45" s="110"/>
      <c r="F45" s="110"/>
      <c r="G45" s="110"/>
      <c r="H45" s="110"/>
      <c r="I45" s="118">
        <v>1</v>
      </c>
      <c r="J45" s="605" t="s">
        <v>30</v>
      </c>
      <c r="K45" s="605"/>
      <c r="L45" s="605"/>
      <c r="M45" s="605"/>
      <c r="N45" s="605"/>
      <c r="O45" s="605"/>
      <c r="P45" s="605"/>
      <c r="Q45" s="605"/>
      <c r="R45" s="605"/>
      <c r="S45" s="605"/>
      <c r="T45" s="605"/>
      <c r="U45" s="605"/>
      <c r="V45" s="605"/>
      <c r="W45" s="605"/>
      <c r="X45" s="605"/>
      <c r="Y45" s="605"/>
      <c r="Z45" s="497"/>
      <c r="AA45" s="497"/>
      <c r="AB45" s="497"/>
      <c r="AC45" s="497"/>
      <c r="AD45" s="497"/>
      <c r="AE45" s="497"/>
      <c r="AF45" s="497"/>
      <c r="AG45" s="497"/>
      <c r="AH45" s="497"/>
      <c r="AI45" s="6"/>
      <c r="AJ45" s="6"/>
      <c r="AK45" s="6"/>
      <c r="AL45" s="6"/>
      <c r="AM45" s="17"/>
      <c r="AN45" s="5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row>
    <row r="46" spans="4:996" ht="12" customHeight="1" x14ac:dyDescent="0.2">
      <c r="D46" s="11"/>
      <c r="E46" s="110"/>
      <c r="F46" s="110"/>
      <c r="G46" s="110"/>
      <c r="H46" s="110"/>
      <c r="I46" s="118">
        <v>2</v>
      </c>
      <c r="J46" s="605" t="s">
        <v>15</v>
      </c>
      <c r="K46" s="605"/>
      <c r="L46" s="605"/>
      <c r="M46" s="605"/>
      <c r="N46" s="605"/>
      <c r="O46" s="605"/>
      <c r="P46" s="605"/>
      <c r="Q46" s="605"/>
      <c r="R46" s="605"/>
      <c r="S46" s="605"/>
      <c r="T46" s="605"/>
      <c r="U46" s="605"/>
      <c r="V46" s="605"/>
      <c r="W46" s="605"/>
      <c r="X46" s="605"/>
      <c r="Y46" s="605"/>
      <c r="Z46" s="497"/>
      <c r="AA46" s="497"/>
      <c r="AB46" s="497"/>
      <c r="AC46" s="497"/>
      <c r="AD46" s="497"/>
      <c r="AE46" s="497"/>
      <c r="AF46" s="497"/>
      <c r="AG46" s="497"/>
      <c r="AH46" s="497"/>
      <c r="AI46" s="6"/>
      <c r="AJ46" s="6"/>
      <c r="AK46" s="6"/>
      <c r="AL46" s="6"/>
      <c r="AM46" s="17"/>
      <c r="AN46" s="5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row>
    <row r="47" spans="4:996" ht="12" customHeight="1" x14ac:dyDescent="0.2">
      <c r="D47" s="11"/>
      <c r="E47" s="110"/>
      <c r="F47" s="110"/>
      <c r="G47" s="110"/>
      <c r="H47" s="110"/>
      <c r="I47" s="118">
        <v>3</v>
      </c>
      <c r="J47" s="605" t="s">
        <v>10</v>
      </c>
      <c r="K47" s="605"/>
      <c r="L47" s="605"/>
      <c r="M47" s="605"/>
      <c r="N47" s="605"/>
      <c r="O47" s="605"/>
      <c r="P47" s="605"/>
      <c r="Q47" s="605"/>
      <c r="R47" s="605"/>
      <c r="S47" s="605"/>
      <c r="T47" s="605"/>
      <c r="U47" s="605"/>
      <c r="V47" s="605"/>
      <c r="W47" s="605"/>
      <c r="X47" s="605"/>
      <c r="Y47" s="605"/>
      <c r="Z47" s="497"/>
      <c r="AA47" s="497"/>
      <c r="AB47" s="497"/>
      <c r="AC47" s="497"/>
      <c r="AD47" s="497"/>
      <c r="AE47" s="497"/>
      <c r="AF47" s="497"/>
      <c r="AG47" s="497"/>
      <c r="AH47" s="497"/>
      <c r="AI47" s="6"/>
      <c r="AJ47" s="6"/>
      <c r="AK47" s="6"/>
      <c r="AL47" s="6"/>
      <c r="AM47" s="17"/>
      <c r="AN47" s="5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row>
    <row r="48" spans="4:996" ht="12" customHeight="1" x14ac:dyDescent="0.2">
      <c r="D48" s="11"/>
      <c r="E48" s="110"/>
      <c r="F48" s="110"/>
      <c r="G48" s="110"/>
      <c r="H48" s="110"/>
      <c r="I48" s="118">
        <v>4</v>
      </c>
      <c r="J48" s="605" t="s">
        <v>167</v>
      </c>
      <c r="K48" s="605"/>
      <c r="L48" s="605"/>
      <c r="M48" s="605"/>
      <c r="N48" s="605"/>
      <c r="O48" s="605"/>
      <c r="P48" s="605"/>
      <c r="Q48" s="605"/>
      <c r="R48" s="605"/>
      <c r="S48" s="605"/>
      <c r="T48" s="605"/>
      <c r="U48" s="605"/>
      <c r="V48" s="605"/>
      <c r="W48" s="605"/>
      <c r="X48" s="605"/>
      <c r="Y48" s="605"/>
      <c r="Z48" s="497"/>
      <c r="AA48" s="497"/>
      <c r="AB48" s="497"/>
      <c r="AC48" s="497"/>
      <c r="AD48" s="497"/>
      <c r="AE48" s="497"/>
      <c r="AF48" s="497"/>
      <c r="AG48" s="497"/>
      <c r="AH48" s="497"/>
      <c r="AI48" s="6"/>
      <c r="AJ48" s="6"/>
      <c r="AK48" s="6"/>
      <c r="AL48" s="6"/>
      <c r="AM48" s="17"/>
      <c r="AN48" s="5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row>
    <row r="49" spans="2:996" ht="12" customHeight="1" x14ac:dyDescent="0.2">
      <c r="D49" s="11"/>
      <c r="E49" s="110"/>
      <c r="F49" s="110"/>
      <c r="G49" s="110"/>
      <c r="H49" s="110"/>
      <c r="I49" s="118">
        <v>5</v>
      </c>
      <c r="J49" s="605" t="s">
        <v>313</v>
      </c>
      <c r="K49" s="605"/>
      <c r="L49" s="605"/>
      <c r="M49" s="605"/>
      <c r="N49" s="605"/>
      <c r="O49" s="605"/>
      <c r="P49" s="605"/>
      <c r="Q49" s="605"/>
      <c r="R49" s="605"/>
      <c r="S49" s="605"/>
      <c r="T49" s="605"/>
      <c r="U49" s="605"/>
      <c r="V49" s="605"/>
      <c r="W49" s="605"/>
      <c r="X49" s="605"/>
      <c r="Y49" s="605"/>
      <c r="Z49" s="497"/>
      <c r="AA49" s="497"/>
      <c r="AB49" s="497"/>
      <c r="AC49" s="497"/>
      <c r="AD49" s="497"/>
      <c r="AE49" s="497"/>
      <c r="AF49" s="497"/>
      <c r="AG49" s="497"/>
      <c r="AH49" s="497"/>
      <c r="AI49" s="6"/>
      <c r="AJ49" s="6"/>
      <c r="AK49" s="6"/>
      <c r="AL49" s="6"/>
      <c r="AM49" s="17"/>
      <c r="AN49" s="5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row>
    <row r="50" spans="2:996" ht="12" customHeight="1" x14ac:dyDescent="0.2">
      <c r="D50" s="11"/>
      <c r="E50" s="110"/>
      <c r="F50" s="110"/>
      <c r="G50" s="110"/>
      <c r="H50" s="110"/>
      <c r="I50" s="119" t="s">
        <v>12</v>
      </c>
      <c r="J50" s="575"/>
      <c r="K50" s="575"/>
      <c r="L50" s="575"/>
      <c r="M50" s="575"/>
      <c r="N50" s="575"/>
      <c r="O50" s="575"/>
      <c r="P50" s="575"/>
      <c r="Q50" s="575"/>
      <c r="R50" s="575"/>
      <c r="S50" s="575"/>
      <c r="T50" s="575"/>
      <c r="U50" s="575"/>
      <c r="V50" s="575"/>
      <c r="W50" s="575"/>
      <c r="X50" s="575"/>
      <c r="Y50" s="575"/>
      <c r="Z50" s="497"/>
      <c r="AA50" s="497"/>
      <c r="AB50" s="497"/>
      <c r="AC50" s="497"/>
      <c r="AD50" s="497"/>
      <c r="AE50" s="497"/>
      <c r="AF50" s="497"/>
      <c r="AG50" s="497"/>
      <c r="AH50" s="497"/>
      <c r="AI50" s="6"/>
      <c r="AJ50" s="6"/>
      <c r="AK50" s="6"/>
      <c r="AL50" s="6"/>
      <c r="AM50" s="17"/>
      <c r="AN50" s="5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row>
    <row r="51" spans="2:996" ht="12" customHeight="1" x14ac:dyDescent="0.2">
      <c r="D51" s="11"/>
      <c r="E51" s="110"/>
      <c r="F51" s="110"/>
      <c r="G51" s="110"/>
      <c r="H51" s="110"/>
      <c r="I51" s="119" t="s">
        <v>12</v>
      </c>
      <c r="J51" s="576"/>
      <c r="K51" s="576"/>
      <c r="L51" s="576"/>
      <c r="M51" s="576"/>
      <c r="N51" s="576"/>
      <c r="O51" s="576"/>
      <c r="P51" s="576"/>
      <c r="Q51" s="576"/>
      <c r="R51" s="576"/>
      <c r="S51" s="576"/>
      <c r="T51" s="576"/>
      <c r="U51" s="576"/>
      <c r="V51" s="576"/>
      <c r="W51" s="576"/>
      <c r="X51" s="576"/>
      <c r="Y51" s="576"/>
      <c r="Z51" s="497"/>
      <c r="AA51" s="497"/>
      <c r="AB51" s="497"/>
      <c r="AC51" s="497"/>
      <c r="AD51" s="497"/>
      <c r="AE51" s="497"/>
      <c r="AF51" s="497"/>
      <c r="AG51" s="497"/>
      <c r="AH51" s="497"/>
      <c r="AI51" s="6"/>
      <c r="AJ51" s="6"/>
      <c r="AK51" s="6"/>
      <c r="AL51" s="6"/>
      <c r="AM51" s="17"/>
      <c r="AN51" s="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row>
    <row r="52" spans="2:996" x14ac:dyDescent="0.2">
      <c r="D52" s="11"/>
      <c r="E52" s="110"/>
      <c r="F52" s="110"/>
      <c r="G52" s="110"/>
      <c r="H52" s="110"/>
      <c r="I52" s="120"/>
      <c r="J52" s="120"/>
      <c r="K52" s="120"/>
      <c r="L52" s="120"/>
      <c r="M52" s="120"/>
      <c r="N52" s="120"/>
      <c r="O52" s="120"/>
      <c r="P52" s="120"/>
      <c r="Q52" s="120"/>
      <c r="R52" s="120"/>
      <c r="S52" s="120"/>
      <c r="T52" s="120"/>
      <c r="U52" s="120"/>
      <c r="V52" s="120"/>
      <c r="W52" s="120"/>
      <c r="X52" s="120"/>
      <c r="Y52" s="122" t="s">
        <v>266</v>
      </c>
      <c r="Z52" s="497"/>
      <c r="AA52" s="497"/>
      <c r="AB52" s="497"/>
      <c r="AC52" s="497"/>
      <c r="AD52" s="497"/>
      <c r="AE52" s="497"/>
      <c r="AF52" s="497"/>
      <c r="AG52" s="497"/>
      <c r="AH52" s="497"/>
      <c r="AI52" s="34"/>
      <c r="AJ52" s="34"/>
      <c r="AK52" s="34"/>
      <c r="AL52" s="34"/>
      <c r="AM52" s="56"/>
      <c r="AN52" s="5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row>
    <row r="53" spans="2:996" ht="4.5" customHeight="1" x14ac:dyDescent="0.2">
      <c r="D53" s="11"/>
      <c r="E53" s="110"/>
      <c r="F53" s="110"/>
      <c r="G53" s="110"/>
      <c r="H53" s="110"/>
      <c r="I53" s="110"/>
      <c r="J53" s="110"/>
      <c r="K53" s="110"/>
      <c r="L53" s="110"/>
      <c r="M53" s="110"/>
      <c r="N53" s="6"/>
      <c r="O53" s="6"/>
      <c r="P53" s="6"/>
      <c r="Q53" s="6"/>
      <c r="R53" s="6"/>
      <c r="S53" s="6"/>
      <c r="T53" s="6"/>
      <c r="U53" s="6"/>
      <c r="V53" s="6"/>
      <c r="W53" s="6"/>
      <c r="X53" s="6"/>
      <c r="Y53" s="6"/>
      <c r="Z53" s="6"/>
      <c r="AA53" s="6"/>
      <c r="AB53" s="6"/>
      <c r="AC53" s="6"/>
      <c r="AD53" s="6"/>
      <c r="AE53" s="34"/>
      <c r="AF53" s="34"/>
      <c r="AG53" s="34"/>
      <c r="AH53" s="34"/>
      <c r="AI53" s="34"/>
      <c r="AJ53" s="34"/>
      <c r="AK53" s="34"/>
      <c r="AL53" s="34"/>
      <c r="AM53" s="56"/>
      <c r="AN53" s="5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row>
    <row r="54" spans="2:996" ht="13.5" customHeight="1" x14ac:dyDescent="0.2">
      <c r="D54" s="11"/>
      <c r="E54" s="168"/>
      <c r="F54" s="121"/>
      <c r="G54" s="121"/>
      <c r="H54" s="121"/>
      <c r="I54" s="214" t="s">
        <v>255</v>
      </c>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5"/>
      <c r="AN54" s="5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row>
    <row r="55" spans="2:996" ht="13.5" customHeight="1" x14ac:dyDescent="0.2">
      <c r="D55" s="11"/>
      <c r="E55" s="121"/>
      <c r="F55" s="121"/>
      <c r="G55" s="121"/>
      <c r="H55" s="121"/>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5"/>
      <c r="AN55" s="5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row>
    <row r="56" spans="2:996" ht="13.5" customHeight="1" x14ac:dyDescent="0.2">
      <c r="D56" s="11"/>
      <c r="E56" s="110"/>
      <c r="F56" s="110"/>
      <c r="G56" s="110"/>
      <c r="H56" s="110"/>
      <c r="I56" s="110"/>
      <c r="J56" s="110"/>
      <c r="K56" s="110"/>
      <c r="L56" s="110"/>
      <c r="M56" s="110"/>
      <c r="N56" s="34"/>
      <c r="O56" s="34"/>
      <c r="P56" s="34"/>
      <c r="Q56" s="34"/>
      <c r="R56" s="34"/>
      <c r="S56" s="34"/>
      <c r="T56" s="34"/>
      <c r="U56" s="34"/>
      <c r="V56" s="34"/>
      <c r="W56" s="34"/>
      <c r="X56" s="34"/>
      <c r="Y56" s="34"/>
      <c r="Z56" s="29"/>
      <c r="AA56" s="110"/>
      <c r="AB56" s="110"/>
      <c r="AC56" s="110"/>
      <c r="AD56" s="110"/>
      <c r="AE56" s="34"/>
      <c r="AF56" s="34"/>
      <c r="AG56" s="34"/>
      <c r="AH56" s="34"/>
      <c r="AI56" s="34"/>
      <c r="AJ56" s="34"/>
      <c r="AK56" s="34"/>
      <c r="AL56" s="34"/>
      <c r="AM56" s="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row>
    <row r="57" spans="2:996" x14ac:dyDescent="0.2">
      <c r="D57" s="45">
        <v>1</v>
      </c>
      <c r="E57" s="251" t="s">
        <v>285</v>
      </c>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251"/>
      <c r="AK57" s="252"/>
      <c r="AL57" s="519"/>
      <c r="AM57" s="520"/>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row>
    <row r="58" spans="2:996" ht="13.5" x14ac:dyDescent="0.25">
      <c r="D58" s="157" t="s">
        <v>135</v>
      </c>
      <c r="E58" s="18"/>
      <c r="F58" s="80"/>
      <c r="G58" s="80"/>
      <c r="H58" s="80"/>
      <c r="I58" s="80"/>
      <c r="J58" s="80"/>
      <c r="K58" s="80"/>
      <c r="L58" s="80"/>
      <c r="M58" s="80"/>
      <c r="N58" s="80"/>
      <c r="O58" s="80"/>
      <c r="P58" s="80"/>
      <c r="Q58" s="80"/>
      <c r="R58" s="161"/>
      <c r="S58" s="164"/>
      <c r="T58" s="165"/>
      <c r="U58" s="165"/>
      <c r="V58" s="165"/>
      <c r="W58" s="165"/>
      <c r="X58" s="165"/>
      <c r="Y58" s="165"/>
      <c r="Z58" s="165"/>
      <c r="AA58" s="165"/>
      <c r="AB58" s="165"/>
      <c r="AC58" s="165"/>
      <c r="AD58" s="165"/>
      <c r="AE58" s="165"/>
      <c r="AF58" s="166"/>
      <c r="AG58" s="166"/>
      <c r="AH58" s="166"/>
      <c r="AI58" s="166"/>
      <c r="AJ58" s="166"/>
      <c r="AK58" s="166"/>
      <c r="AL58" s="80"/>
      <c r="AM58" s="167"/>
      <c r="AN58" s="126"/>
      <c r="AO58" s="126"/>
      <c r="AP58" s="126"/>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row>
    <row r="59" spans="2:996" ht="13.5" customHeight="1" x14ac:dyDescent="0.2">
      <c r="B59" s="542" t="s">
        <v>150</v>
      </c>
      <c r="C59" s="543" t="s">
        <v>151</v>
      </c>
      <c r="D59" s="45">
        <v>2</v>
      </c>
      <c r="E59" s="598" t="s">
        <v>140</v>
      </c>
      <c r="F59" s="599"/>
      <c r="G59" s="599"/>
      <c r="H59" s="599"/>
      <c r="I59" s="599"/>
      <c r="J59" s="599"/>
      <c r="K59" s="599"/>
      <c r="L59" s="600"/>
      <c r="M59" s="601" t="s">
        <v>158</v>
      </c>
      <c r="N59" s="602"/>
      <c r="O59" s="602"/>
      <c r="P59" s="602"/>
      <c r="Q59" s="603"/>
      <c r="R59" s="521" t="s">
        <v>159</v>
      </c>
      <c r="S59" s="521"/>
      <c r="T59" s="521" t="s">
        <v>160</v>
      </c>
      <c r="U59" s="521"/>
      <c r="V59" s="521" t="s">
        <v>161</v>
      </c>
      <c r="W59" s="521"/>
      <c r="X59" s="555" t="s">
        <v>162</v>
      </c>
      <c r="Y59" s="555"/>
      <c r="Z59" s="555"/>
      <c r="AA59" s="521" t="s">
        <v>163</v>
      </c>
      <c r="AB59" s="521"/>
      <c r="AC59" s="521"/>
      <c r="AD59" s="521" t="s">
        <v>222</v>
      </c>
      <c r="AE59" s="521"/>
      <c r="AF59" s="567" t="s">
        <v>223</v>
      </c>
      <c r="AG59" s="567"/>
      <c r="AH59" s="567"/>
      <c r="AI59" s="567"/>
      <c r="AJ59" s="567"/>
      <c r="AK59" s="567"/>
      <c r="AL59" s="567"/>
      <c r="AM59" s="568"/>
      <c r="AN59" s="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row>
    <row r="60" spans="2:996" ht="14.1" customHeight="1" x14ac:dyDescent="0.2">
      <c r="B60" s="542"/>
      <c r="C60" s="543"/>
      <c r="D60" s="569" t="s">
        <v>253</v>
      </c>
      <c r="E60" s="571" t="s">
        <v>248</v>
      </c>
      <c r="F60" s="571"/>
      <c r="G60" s="571"/>
      <c r="H60" s="571"/>
      <c r="I60" s="571"/>
      <c r="J60" s="571"/>
      <c r="K60" s="571"/>
      <c r="L60" s="571"/>
      <c r="M60" s="573" t="s">
        <v>224</v>
      </c>
      <c r="N60" s="573"/>
      <c r="O60" s="573"/>
      <c r="P60" s="573"/>
      <c r="Q60" s="573"/>
      <c r="R60" s="584" t="s">
        <v>230</v>
      </c>
      <c r="S60" s="551"/>
      <c r="T60" s="551" t="s">
        <v>25</v>
      </c>
      <c r="U60" s="551"/>
      <c r="V60" s="546" t="s">
        <v>136</v>
      </c>
      <c r="W60" s="546"/>
      <c r="X60" s="585" t="s">
        <v>128</v>
      </c>
      <c r="Y60" s="551" t="s">
        <v>26</v>
      </c>
      <c r="Z60" s="551"/>
      <c r="AA60" s="551" t="s">
        <v>130</v>
      </c>
      <c r="AB60" s="551"/>
      <c r="AC60" s="551"/>
      <c r="AD60" s="565" t="s">
        <v>131</v>
      </c>
      <c r="AE60" s="565"/>
      <c r="AF60" s="551" t="s">
        <v>227</v>
      </c>
      <c r="AG60" s="551"/>
      <c r="AH60" s="551"/>
      <c r="AI60" s="551"/>
      <c r="AJ60" s="551" t="s">
        <v>228</v>
      </c>
      <c r="AK60" s="551"/>
      <c r="AL60" s="551"/>
      <c r="AM60" s="552"/>
      <c r="AN60" s="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row>
    <row r="61" spans="2:996" ht="14.1" customHeight="1" x14ac:dyDescent="0.2">
      <c r="B61" s="542"/>
      <c r="C61" s="543"/>
      <c r="D61" s="570"/>
      <c r="E61" s="571"/>
      <c r="F61" s="571"/>
      <c r="G61" s="571"/>
      <c r="H61" s="571"/>
      <c r="I61" s="571"/>
      <c r="J61" s="571"/>
      <c r="K61" s="571"/>
      <c r="L61" s="571"/>
      <c r="M61" s="573"/>
      <c r="N61" s="573"/>
      <c r="O61" s="573"/>
      <c r="P61" s="573"/>
      <c r="Q61" s="573"/>
      <c r="R61" s="557"/>
      <c r="S61" s="548"/>
      <c r="T61" s="548"/>
      <c r="U61" s="548"/>
      <c r="V61" s="554"/>
      <c r="W61" s="554"/>
      <c r="X61" s="559"/>
      <c r="Y61" s="548"/>
      <c r="Z61" s="548"/>
      <c r="AA61" s="548"/>
      <c r="AB61" s="548"/>
      <c r="AC61" s="548"/>
      <c r="AD61" s="566"/>
      <c r="AE61" s="566"/>
      <c r="AF61" s="548"/>
      <c r="AG61" s="548"/>
      <c r="AH61" s="548"/>
      <c r="AI61" s="548"/>
      <c r="AJ61" s="548"/>
      <c r="AK61" s="548"/>
      <c r="AL61" s="548"/>
      <c r="AM61" s="553"/>
      <c r="AN61" s="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row>
    <row r="62" spans="2:996" ht="14.1" customHeight="1" x14ac:dyDescent="0.2">
      <c r="B62" s="542"/>
      <c r="C62" s="543"/>
      <c r="D62" s="570"/>
      <c r="E62" s="571"/>
      <c r="F62" s="571"/>
      <c r="G62" s="571"/>
      <c r="H62" s="571"/>
      <c r="I62" s="571"/>
      <c r="J62" s="571"/>
      <c r="K62" s="571"/>
      <c r="L62" s="571"/>
      <c r="M62" s="573"/>
      <c r="N62" s="573"/>
      <c r="O62" s="573"/>
      <c r="P62" s="573"/>
      <c r="Q62" s="573"/>
      <c r="R62" s="557"/>
      <c r="S62" s="548"/>
      <c r="T62" s="548"/>
      <c r="U62" s="548"/>
      <c r="V62" s="554"/>
      <c r="W62" s="554"/>
      <c r="X62" s="559"/>
      <c r="Y62" s="548"/>
      <c r="Z62" s="548"/>
      <c r="AA62" s="548"/>
      <c r="AB62" s="548"/>
      <c r="AC62" s="548"/>
      <c r="AD62" s="566"/>
      <c r="AE62" s="566"/>
      <c r="AF62" s="548"/>
      <c r="AG62" s="548"/>
      <c r="AH62" s="548"/>
      <c r="AI62" s="548"/>
      <c r="AJ62" s="548"/>
      <c r="AK62" s="548"/>
      <c r="AL62" s="548"/>
      <c r="AM62" s="553"/>
      <c r="AO62" s="540" t="s">
        <v>141</v>
      </c>
      <c r="AP62" s="540" t="s">
        <v>143</v>
      </c>
      <c r="AQ62" s="540" t="s">
        <v>142</v>
      </c>
      <c r="AR62" s="540" t="s">
        <v>157</v>
      </c>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row>
    <row r="63" spans="2:996" ht="14.1" customHeight="1" x14ac:dyDescent="0.2">
      <c r="B63" s="542"/>
      <c r="C63" s="543"/>
      <c r="D63" s="570"/>
      <c r="E63" s="572"/>
      <c r="F63" s="572"/>
      <c r="G63" s="572"/>
      <c r="H63" s="572"/>
      <c r="I63" s="572"/>
      <c r="J63" s="572"/>
      <c r="K63" s="572"/>
      <c r="L63" s="572"/>
      <c r="M63" s="574"/>
      <c r="N63" s="574"/>
      <c r="O63" s="574"/>
      <c r="P63" s="574"/>
      <c r="Q63" s="574"/>
      <c r="R63" s="557"/>
      <c r="S63" s="548"/>
      <c r="T63" s="548"/>
      <c r="U63" s="548"/>
      <c r="V63" s="554"/>
      <c r="W63" s="554"/>
      <c r="X63" s="559"/>
      <c r="Y63" s="548"/>
      <c r="Z63" s="548"/>
      <c r="AA63" s="548"/>
      <c r="AB63" s="548"/>
      <c r="AC63" s="548"/>
      <c r="AD63" s="566"/>
      <c r="AE63" s="566"/>
      <c r="AF63" s="548"/>
      <c r="AG63" s="548"/>
      <c r="AH63" s="548"/>
      <c r="AI63" s="548"/>
      <c r="AJ63" s="548"/>
      <c r="AK63" s="548"/>
      <c r="AL63" s="548"/>
      <c r="AM63" s="553"/>
      <c r="AN63" s="8"/>
      <c r="AO63" s="541"/>
      <c r="AP63" s="541"/>
      <c r="AQ63" s="541"/>
      <c r="AR63" s="541"/>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row>
    <row r="64" spans="2:996" ht="14.1" customHeight="1" x14ac:dyDescent="0.25">
      <c r="B64" s="66">
        <f>IF(OR(ISBLANK(T64),T64="",T64=0),B63,B63+1)</f>
        <v>0</v>
      </c>
      <c r="C64" s="66">
        <f>IF(OR(ISBLANK(AA64),AA64="",AA64=0),C63,C63+1)</f>
        <v>0</v>
      </c>
      <c r="D64" s="57">
        <v>1</v>
      </c>
      <c r="E64" s="501"/>
      <c r="F64" s="502"/>
      <c r="G64" s="502"/>
      <c r="H64" s="502"/>
      <c r="I64" s="502"/>
      <c r="J64" s="502"/>
      <c r="K64" s="502"/>
      <c r="L64" s="503"/>
      <c r="M64" s="504"/>
      <c r="N64" s="505"/>
      <c r="O64" s="505"/>
      <c r="P64" s="505"/>
      <c r="Q64" s="506"/>
      <c r="R64" s="507"/>
      <c r="S64" s="508"/>
      <c r="T64" s="507"/>
      <c r="U64" s="508"/>
      <c r="V64" s="509"/>
      <c r="W64" s="510"/>
      <c r="X64" s="204"/>
      <c r="Y64" s="511"/>
      <c r="Z64" s="512"/>
      <c r="AA64" s="513"/>
      <c r="AB64" s="514"/>
      <c r="AC64" s="515"/>
      <c r="AD64" s="516"/>
      <c r="AE64" s="517"/>
      <c r="AF64" s="498"/>
      <c r="AG64" s="499"/>
      <c r="AH64" s="499"/>
      <c r="AI64" s="518"/>
      <c r="AJ64" s="498"/>
      <c r="AK64" s="499"/>
      <c r="AL64" s="499"/>
      <c r="AM64" s="500"/>
      <c r="AN64" s="8"/>
      <c r="AO64" s="88">
        <f t="shared" ref="AO64:AO103" si="0">IF($AL$57="SI",AJ64*V64,AF64*V64)</f>
        <v>0</v>
      </c>
      <c r="AP64" s="90">
        <f>IF(R64&gt;0,1,0)</f>
        <v>0</v>
      </c>
      <c r="AQ64" s="90">
        <f t="shared" ref="AQ64:AQ103" si="1">IF(AA64&gt;0,1,0)</f>
        <v>0</v>
      </c>
      <c r="AR64" s="90">
        <f>IF(AA64&gt;0,R64,0)</f>
        <v>0</v>
      </c>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row>
    <row r="65" spans="2:996" ht="14.1" customHeight="1" x14ac:dyDescent="0.25">
      <c r="B65" s="66">
        <f t="shared" ref="B65:B103" si="2">IF(OR(ISBLANK(T65),T65="",T65=0),B64,B64+1)</f>
        <v>0</v>
      </c>
      <c r="C65" s="66">
        <f t="shared" ref="C65:C103" si="3">IF(OR(ISBLANK(AA65),AA65="",AA65=0),C64,C64+1)</f>
        <v>0</v>
      </c>
      <c r="D65" s="57">
        <v>2</v>
      </c>
      <c r="E65" s="501"/>
      <c r="F65" s="502"/>
      <c r="G65" s="502"/>
      <c r="H65" s="502"/>
      <c r="I65" s="502"/>
      <c r="J65" s="502"/>
      <c r="K65" s="502"/>
      <c r="L65" s="503"/>
      <c r="M65" s="504"/>
      <c r="N65" s="505"/>
      <c r="O65" s="505"/>
      <c r="P65" s="505"/>
      <c r="Q65" s="506"/>
      <c r="R65" s="507"/>
      <c r="S65" s="508"/>
      <c r="T65" s="507"/>
      <c r="U65" s="508"/>
      <c r="V65" s="509"/>
      <c r="W65" s="510"/>
      <c r="X65" s="204"/>
      <c r="Y65" s="511"/>
      <c r="Z65" s="512"/>
      <c r="AA65" s="513"/>
      <c r="AB65" s="514"/>
      <c r="AC65" s="515"/>
      <c r="AD65" s="516"/>
      <c r="AE65" s="517"/>
      <c r="AF65" s="498"/>
      <c r="AG65" s="499"/>
      <c r="AH65" s="499"/>
      <c r="AI65" s="518"/>
      <c r="AJ65" s="498"/>
      <c r="AK65" s="499"/>
      <c r="AL65" s="499"/>
      <c r="AM65" s="500"/>
      <c r="AN65" s="8"/>
      <c r="AO65" s="88">
        <f t="shared" si="0"/>
        <v>0</v>
      </c>
      <c r="AP65" s="90">
        <f t="shared" ref="AP65:AP103" si="4">IF(R65&gt;0,1,0)</f>
        <v>0</v>
      </c>
      <c r="AQ65" s="90">
        <f t="shared" si="1"/>
        <v>0</v>
      </c>
      <c r="AR65" s="90">
        <f t="shared" ref="AR65:AR103" si="5">IF(AA65&gt;0,R65,0)</f>
        <v>0</v>
      </c>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row>
    <row r="66" spans="2:996" ht="14.1" customHeight="1" x14ac:dyDescent="0.25">
      <c r="B66" s="66">
        <f t="shared" si="2"/>
        <v>0</v>
      </c>
      <c r="C66" s="66">
        <f t="shared" si="3"/>
        <v>0</v>
      </c>
      <c r="D66" s="57">
        <v>3</v>
      </c>
      <c r="E66" s="501"/>
      <c r="F66" s="502"/>
      <c r="G66" s="502"/>
      <c r="H66" s="502"/>
      <c r="I66" s="502"/>
      <c r="J66" s="502"/>
      <c r="K66" s="502"/>
      <c r="L66" s="503"/>
      <c r="M66" s="504"/>
      <c r="N66" s="505"/>
      <c r="O66" s="505"/>
      <c r="P66" s="505"/>
      <c r="Q66" s="506"/>
      <c r="R66" s="507"/>
      <c r="S66" s="508"/>
      <c r="T66" s="507"/>
      <c r="U66" s="508"/>
      <c r="V66" s="509"/>
      <c r="W66" s="510"/>
      <c r="X66" s="204"/>
      <c r="Y66" s="511"/>
      <c r="Z66" s="512"/>
      <c r="AA66" s="513"/>
      <c r="AB66" s="514"/>
      <c r="AC66" s="515"/>
      <c r="AD66" s="516"/>
      <c r="AE66" s="517"/>
      <c r="AF66" s="498"/>
      <c r="AG66" s="499"/>
      <c r="AH66" s="499"/>
      <c r="AI66" s="518"/>
      <c r="AJ66" s="498"/>
      <c r="AK66" s="499"/>
      <c r="AL66" s="499"/>
      <c r="AM66" s="500"/>
      <c r="AN66" s="8"/>
      <c r="AO66" s="88">
        <f t="shared" si="0"/>
        <v>0</v>
      </c>
      <c r="AP66" s="90">
        <f t="shared" si="4"/>
        <v>0</v>
      </c>
      <c r="AQ66" s="90">
        <f t="shared" si="1"/>
        <v>0</v>
      </c>
      <c r="AR66" s="90">
        <f t="shared" si="5"/>
        <v>0</v>
      </c>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row>
    <row r="67" spans="2:996" ht="14.1" customHeight="1" x14ac:dyDescent="0.25">
      <c r="B67" s="66">
        <f t="shared" si="2"/>
        <v>0</v>
      </c>
      <c r="C67" s="66">
        <f t="shared" si="3"/>
        <v>0</v>
      </c>
      <c r="D67" s="57">
        <v>4</v>
      </c>
      <c r="E67" s="501"/>
      <c r="F67" s="502"/>
      <c r="G67" s="502"/>
      <c r="H67" s="502"/>
      <c r="I67" s="502"/>
      <c r="J67" s="502"/>
      <c r="K67" s="502"/>
      <c r="L67" s="503"/>
      <c r="M67" s="504"/>
      <c r="N67" s="505"/>
      <c r="O67" s="505"/>
      <c r="P67" s="505"/>
      <c r="Q67" s="506"/>
      <c r="R67" s="507"/>
      <c r="S67" s="508"/>
      <c r="T67" s="507"/>
      <c r="U67" s="508"/>
      <c r="V67" s="509"/>
      <c r="W67" s="510"/>
      <c r="X67" s="204"/>
      <c r="Y67" s="511"/>
      <c r="Z67" s="512"/>
      <c r="AA67" s="513"/>
      <c r="AB67" s="514"/>
      <c r="AC67" s="515"/>
      <c r="AD67" s="516"/>
      <c r="AE67" s="517"/>
      <c r="AF67" s="498"/>
      <c r="AG67" s="499"/>
      <c r="AH67" s="499"/>
      <c r="AI67" s="518"/>
      <c r="AJ67" s="498"/>
      <c r="AK67" s="499"/>
      <c r="AL67" s="499"/>
      <c r="AM67" s="500"/>
      <c r="AN67" s="8"/>
      <c r="AO67" s="88">
        <f t="shared" si="0"/>
        <v>0</v>
      </c>
      <c r="AP67" s="90">
        <f t="shared" si="4"/>
        <v>0</v>
      </c>
      <c r="AQ67" s="90">
        <f t="shared" si="1"/>
        <v>0</v>
      </c>
      <c r="AR67" s="90">
        <f t="shared" si="5"/>
        <v>0</v>
      </c>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row>
    <row r="68" spans="2:996" ht="14.1" customHeight="1" x14ac:dyDescent="0.25">
      <c r="B68" s="66">
        <f t="shared" si="2"/>
        <v>0</v>
      </c>
      <c r="C68" s="66">
        <f t="shared" si="3"/>
        <v>0</v>
      </c>
      <c r="D68" s="57">
        <v>5</v>
      </c>
      <c r="E68" s="501"/>
      <c r="F68" s="502"/>
      <c r="G68" s="502"/>
      <c r="H68" s="502"/>
      <c r="I68" s="502"/>
      <c r="J68" s="502"/>
      <c r="K68" s="502"/>
      <c r="L68" s="503"/>
      <c r="M68" s="504"/>
      <c r="N68" s="505"/>
      <c r="O68" s="505"/>
      <c r="P68" s="505"/>
      <c r="Q68" s="506"/>
      <c r="R68" s="507"/>
      <c r="S68" s="508"/>
      <c r="T68" s="507"/>
      <c r="U68" s="508"/>
      <c r="V68" s="509"/>
      <c r="W68" s="510"/>
      <c r="X68" s="204"/>
      <c r="Y68" s="511"/>
      <c r="Z68" s="512"/>
      <c r="AA68" s="513"/>
      <c r="AB68" s="514"/>
      <c r="AC68" s="515"/>
      <c r="AD68" s="516"/>
      <c r="AE68" s="517"/>
      <c r="AF68" s="498"/>
      <c r="AG68" s="499"/>
      <c r="AH68" s="499"/>
      <c r="AI68" s="518"/>
      <c r="AJ68" s="498"/>
      <c r="AK68" s="499"/>
      <c r="AL68" s="499"/>
      <c r="AM68" s="500"/>
      <c r="AN68" s="8"/>
      <c r="AO68" s="88">
        <f t="shared" si="0"/>
        <v>0</v>
      </c>
      <c r="AP68" s="90">
        <f t="shared" si="4"/>
        <v>0</v>
      </c>
      <c r="AQ68" s="90">
        <f t="shared" si="1"/>
        <v>0</v>
      </c>
      <c r="AR68" s="90">
        <f t="shared" si="5"/>
        <v>0</v>
      </c>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row>
    <row r="69" spans="2:996" ht="14.1" customHeight="1" x14ac:dyDescent="0.25">
      <c r="B69" s="66">
        <f t="shared" si="2"/>
        <v>0</v>
      </c>
      <c r="C69" s="66">
        <f t="shared" si="3"/>
        <v>0</v>
      </c>
      <c r="D69" s="57">
        <v>6</v>
      </c>
      <c r="E69" s="501"/>
      <c r="F69" s="502"/>
      <c r="G69" s="502"/>
      <c r="H69" s="502"/>
      <c r="I69" s="502"/>
      <c r="J69" s="502"/>
      <c r="K69" s="502"/>
      <c r="L69" s="503"/>
      <c r="M69" s="504"/>
      <c r="N69" s="505"/>
      <c r="O69" s="505"/>
      <c r="P69" s="505"/>
      <c r="Q69" s="506"/>
      <c r="R69" s="507"/>
      <c r="S69" s="508"/>
      <c r="T69" s="507"/>
      <c r="U69" s="508"/>
      <c r="V69" s="509"/>
      <c r="W69" s="510"/>
      <c r="X69" s="204"/>
      <c r="Y69" s="511"/>
      <c r="Z69" s="512"/>
      <c r="AA69" s="513"/>
      <c r="AB69" s="514"/>
      <c r="AC69" s="515"/>
      <c r="AD69" s="516"/>
      <c r="AE69" s="517"/>
      <c r="AF69" s="498"/>
      <c r="AG69" s="499"/>
      <c r="AH69" s="499"/>
      <c r="AI69" s="518"/>
      <c r="AJ69" s="498"/>
      <c r="AK69" s="499"/>
      <c r="AL69" s="499"/>
      <c r="AM69" s="500"/>
      <c r="AN69" s="8"/>
      <c r="AO69" s="88">
        <f t="shared" si="0"/>
        <v>0</v>
      </c>
      <c r="AP69" s="90">
        <f t="shared" si="4"/>
        <v>0</v>
      </c>
      <c r="AQ69" s="90">
        <f t="shared" si="1"/>
        <v>0</v>
      </c>
      <c r="AR69" s="90">
        <f t="shared" si="5"/>
        <v>0</v>
      </c>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row>
    <row r="70" spans="2:996" ht="14.1" customHeight="1" x14ac:dyDescent="0.25">
      <c r="B70" s="66">
        <f t="shared" si="2"/>
        <v>0</v>
      </c>
      <c r="C70" s="66">
        <f t="shared" si="3"/>
        <v>0</v>
      </c>
      <c r="D70" s="57">
        <v>7</v>
      </c>
      <c r="E70" s="501"/>
      <c r="F70" s="502"/>
      <c r="G70" s="502"/>
      <c r="H70" s="502"/>
      <c r="I70" s="502"/>
      <c r="J70" s="502"/>
      <c r="K70" s="502"/>
      <c r="L70" s="503"/>
      <c r="M70" s="504"/>
      <c r="N70" s="505"/>
      <c r="O70" s="505"/>
      <c r="P70" s="505"/>
      <c r="Q70" s="506"/>
      <c r="R70" s="507"/>
      <c r="S70" s="508"/>
      <c r="T70" s="507"/>
      <c r="U70" s="508"/>
      <c r="V70" s="509"/>
      <c r="W70" s="510"/>
      <c r="X70" s="204"/>
      <c r="Y70" s="511"/>
      <c r="Z70" s="512"/>
      <c r="AA70" s="513"/>
      <c r="AB70" s="514"/>
      <c r="AC70" s="515"/>
      <c r="AD70" s="516"/>
      <c r="AE70" s="517"/>
      <c r="AF70" s="498"/>
      <c r="AG70" s="499"/>
      <c r="AH70" s="499"/>
      <c r="AI70" s="518"/>
      <c r="AJ70" s="498"/>
      <c r="AK70" s="499"/>
      <c r="AL70" s="499"/>
      <c r="AM70" s="500"/>
      <c r="AN70" s="8"/>
      <c r="AO70" s="88">
        <f t="shared" si="0"/>
        <v>0</v>
      </c>
      <c r="AP70" s="90">
        <f t="shared" si="4"/>
        <v>0</v>
      </c>
      <c r="AQ70" s="90">
        <f t="shared" si="1"/>
        <v>0</v>
      </c>
      <c r="AR70" s="90">
        <f t="shared" si="5"/>
        <v>0</v>
      </c>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row>
    <row r="71" spans="2:996" ht="14.1" customHeight="1" x14ac:dyDescent="0.25">
      <c r="B71" s="66">
        <f t="shared" si="2"/>
        <v>0</v>
      </c>
      <c r="C71" s="66">
        <f t="shared" si="3"/>
        <v>0</v>
      </c>
      <c r="D71" s="57">
        <v>8</v>
      </c>
      <c r="E71" s="501"/>
      <c r="F71" s="502"/>
      <c r="G71" s="502"/>
      <c r="H71" s="502"/>
      <c r="I71" s="502"/>
      <c r="J71" s="502"/>
      <c r="K71" s="502"/>
      <c r="L71" s="503"/>
      <c r="M71" s="504"/>
      <c r="N71" s="505"/>
      <c r="O71" s="505"/>
      <c r="P71" s="505"/>
      <c r="Q71" s="506"/>
      <c r="R71" s="507"/>
      <c r="S71" s="508"/>
      <c r="T71" s="507"/>
      <c r="U71" s="508"/>
      <c r="V71" s="509"/>
      <c r="W71" s="510"/>
      <c r="X71" s="204"/>
      <c r="Y71" s="511"/>
      <c r="Z71" s="512"/>
      <c r="AA71" s="513"/>
      <c r="AB71" s="514"/>
      <c r="AC71" s="515"/>
      <c r="AD71" s="516"/>
      <c r="AE71" s="517"/>
      <c r="AF71" s="498"/>
      <c r="AG71" s="499"/>
      <c r="AH71" s="499"/>
      <c r="AI71" s="518"/>
      <c r="AJ71" s="498"/>
      <c r="AK71" s="499"/>
      <c r="AL71" s="499"/>
      <c r="AM71" s="500"/>
      <c r="AN71" s="8"/>
      <c r="AO71" s="88">
        <f t="shared" si="0"/>
        <v>0</v>
      </c>
      <c r="AP71" s="90">
        <f t="shared" si="4"/>
        <v>0</v>
      </c>
      <c r="AQ71" s="90">
        <f t="shared" si="1"/>
        <v>0</v>
      </c>
      <c r="AR71" s="90">
        <f t="shared" si="5"/>
        <v>0</v>
      </c>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row>
    <row r="72" spans="2:996" ht="14.1" customHeight="1" x14ac:dyDescent="0.25">
      <c r="B72" s="66">
        <f t="shared" si="2"/>
        <v>0</v>
      </c>
      <c r="C72" s="66">
        <f t="shared" si="3"/>
        <v>0</v>
      </c>
      <c r="D72" s="57">
        <v>9</v>
      </c>
      <c r="E72" s="501"/>
      <c r="F72" s="502"/>
      <c r="G72" s="502"/>
      <c r="H72" s="502"/>
      <c r="I72" s="502"/>
      <c r="J72" s="502"/>
      <c r="K72" s="502"/>
      <c r="L72" s="503"/>
      <c r="M72" s="504"/>
      <c r="N72" s="505"/>
      <c r="O72" s="505"/>
      <c r="P72" s="505"/>
      <c r="Q72" s="506"/>
      <c r="R72" s="507"/>
      <c r="S72" s="508"/>
      <c r="T72" s="507"/>
      <c r="U72" s="508"/>
      <c r="V72" s="509"/>
      <c r="W72" s="510"/>
      <c r="X72" s="204"/>
      <c r="Y72" s="511"/>
      <c r="Z72" s="512"/>
      <c r="AA72" s="513"/>
      <c r="AB72" s="514"/>
      <c r="AC72" s="515"/>
      <c r="AD72" s="516"/>
      <c r="AE72" s="517"/>
      <c r="AF72" s="498"/>
      <c r="AG72" s="499"/>
      <c r="AH72" s="499"/>
      <c r="AI72" s="518"/>
      <c r="AJ72" s="498"/>
      <c r="AK72" s="499"/>
      <c r="AL72" s="499"/>
      <c r="AM72" s="500"/>
      <c r="AN72" s="8"/>
      <c r="AO72" s="88">
        <f t="shared" si="0"/>
        <v>0</v>
      </c>
      <c r="AP72" s="90">
        <f t="shared" si="4"/>
        <v>0</v>
      </c>
      <c r="AQ72" s="90">
        <f t="shared" si="1"/>
        <v>0</v>
      </c>
      <c r="AR72" s="90">
        <f t="shared" si="5"/>
        <v>0</v>
      </c>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row>
    <row r="73" spans="2:996" ht="14.1" customHeight="1" x14ac:dyDescent="0.25">
      <c r="B73" s="66">
        <f t="shared" si="2"/>
        <v>0</v>
      </c>
      <c r="C73" s="66">
        <f t="shared" si="3"/>
        <v>0</v>
      </c>
      <c r="D73" s="57">
        <v>10</v>
      </c>
      <c r="E73" s="501"/>
      <c r="F73" s="502"/>
      <c r="G73" s="502"/>
      <c r="H73" s="502"/>
      <c r="I73" s="502"/>
      <c r="J73" s="502"/>
      <c r="K73" s="502"/>
      <c r="L73" s="503"/>
      <c r="M73" s="504"/>
      <c r="N73" s="505"/>
      <c r="O73" s="505"/>
      <c r="P73" s="505"/>
      <c r="Q73" s="506"/>
      <c r="R73" s="507"/>
      <c r="S73" s="508"/>
      <c r="T73" s="507"/>
      <c r="U73" s="508"/>
      <c r="V73" s="509"/>
      <c r="W73" s="510"/>
      <c r="X73" s="204"/>
      <c r="Y73" s="511"/>
      <c r="Z73" s="512"/>
      <c r="AA73" s="513"/>
      <c r="AB73" s="514"/>
      <c r="AC73" s="515"/>
      <c r="AD73" s="516"/>
      <c r="AE73" s="517"/>
      <c r="AF73" s="498"/>
      <c r="AG73" s="499"/>
      <c r="AH73" s="499"/>
      <c r="AI73" s="518"/>
      <c r="AJ73" s="498"/>
      <c r="AK73" s="499"/>
      <c r="AL73" s="499"/>
      <c r="AM73" s="500"/>
      <c r="AN73" s="8"/>
      <c r="AO73" s="88">
        <f t="shared" si="0"/>
        <v>0</v>
      </c>
      <c r="AP73" s="90">
        <f t="shared" si="4"/>
        <v>0</v>
      </c>
      <c r="AQ73" s="90">
        <f t="shared" si="1"/>
        <v>0</v>
      </c>
      <c r="AR73" s="90">
        <f t="shared" si="5"/>
        <v>0</v>
      </c>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row>
    <row r="74" spans="2:996" ht="14.1" customHeight="1" x14ac:dyDescent="0.25">
      <c r="B74" s="66">
        <f t="shared" si="2"/>
        <v>0</v>
      </c>
      <c r="C74" s="66">
        <f t="shared" si="3"/>
        <v>0</v>
      </c>
      <c r="D74" s="57">
        <v>11</v>
      </c>
      <c r="E74" s="501"/>
      <c r="F74" s="502"/>
      <c r="G74" s="502"/>
      <c r="H74" s="502"/>
      <c r="I74" s="502"/>
      <c r="J74" s="502"/>
      <c r="K74" s="502"/>
      <c r="L74" s="503"/>
      <c r="M74" s="504"/>
      <c r="N74" s="505"/>
      <c r="O74" s="505"/>
      <c r="P74" s="505"/>
      <c r="Q74" s="506"/>
      <c r="R74" s="507"/>
      <c r="S74" s="508"/>
      <c r="T74" s="507"/>
      <c r="U74" s="508"/>
      <c r="V74" s="509"/>
      <c r="W74" s="510"/>
      <c r="X74" s="204"/>
      <c r="Y74" s="511"/>
      <c r="Z74" s="512"/>
      <c r="AA74" s="513"/>
      <c r="AB74" s="514"/>
      <c r="AC74" s="515"/>
      <c r="AD74" s="516"/>
      <c r="AE74" s="517"/>
      <c r="AF74" s="498"/>
      <c r="AG74" s="499"/>
      <c r="AH74" s="499"/>
      <c r="AI74" s="518"/>
      <c r="AJ74" s="498"/>
      <c r="AK74" s="499"/>
      <c r="AL74" s="499"/>
      <c r="AM74" s="500"/>
      <c r="AN74" s="8"/>
      <c r="AO74" s="88">
        <f t="shared" si="0"/>
        <v>0</v>
      </c>
      <c r="AP74" s="90">
        <f t="shared" si="4"/>
        <v>0</v>
      </c>
      <c r="AQ74" s="90">
        <f t="shared" si="1"/>
        <v>0</v>
      </c>
      <c r="AR74" s="90">
        <f t="shared" si="5"/>
        <v>0</v>
      </c>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row>
    <row r="75" spans="2:996" ht="14.1" customHeight="1" x14ac:dyDescent="0.25">
      <c r="B75" s="66">
        <f t="shared" si="2"/>
        <v>0</v>
      </c>
      <c r="C75" s="66">
        <f t="shared" si="3"/>
        <v>0</v>
      </c>
      <c r="D75" s="57">
        <v>12</v>
      </c>
      <c r="E75" s="501"/>
      <c r="F75" s="502"/>
      <c r="G75" s="502"/>
      <c r="H75" s="502"/>
      <c r="I75" s="502"/>
      <c r="J75" s="502"/>
      <c r="K75" s="502"/>
      <c r="L75" s="503"/>
      <c r="M75" s="504"/>
      <c r="N75" s="505"/>
      <c r="O75" s="505"/>
      <c r="P75" s="505"/>
      <c r="Q75" s="506"/>
      <c r="R75" s="507"/>
      <c r="S75" s="508"/>
      <c r="T75" s="507"/>
      <c r="U75" s="508"/>
      <c r="V75" s="509"/>
      <c r="W75" s="510"/>
      <c r="X75" s="204"/>
      <c r="Y75" s="511"/>
      <c r="Z75" s="512"/>
      <c r="AA75" s="513"/>
      <c r="AB75" s="514"/>
      <c r="AC75" s="515"/>
      <c r="AD75" s="516"/>
      <c r="AE75" s="517"/>
      <c r="AF75" s="498"/>
      <c r="AG75" s="499"/>
      <c r="AH75" s="499"/>
      <c r="AI75" s="518"/>
      <c r="AJ75" s="498"/>
      <c r="AK75" s="499"/>
      <c r="AL75" s="499"/>
      <c r="AM75" s="500"/>
      <c r="AN75" s="8"/>
      <c r="AO75" s="88">
        <f t="shared" si="0"/>
        <v>0</v>
      </c>
      <c r="AP75" s="90">
        <f t="shared" si="4"/>
        <v>0</v>
      </c>
      <c r="AQ75" s="90">
        <f t="shared" si="1"/>
        <v>0</v>
      </c>
      <c r="AR75" s="90">
        <f t="shared" si="5"/>
        <v>0</v>
      </c>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row>
    <row r="76" spans="2:996" ht="14.1" customHeight="1" x14ac:dyDescent="0.25">
      <c r="B76" s="66">
        <f t="shared" si="2"/>
        <v>0</v>
      </c>
      <c r="C76" s="66">
        <f t="shared" si="3"/>
        <v>0</v>
      </c>
      <c r="D76" s="57">
        <v>13</v>
      </c>
      <c r="E76" s="501"/>
      <c r="F76" s="502"/>
      <c r="G76" s="502"/>
      <c r="H76" s="502"/>
      <c r="I76" s="502"/>
      <c r="J76" s="502"/>
      <c r="K76" s="502"/>
      <c r="L76" s="503"/>
      <c r="M76" s="504"/>
      <c r="N76" s="505"/>
      <c r="O76" s="505"/>
      <c r="P76" s="505"/>
      <c r="Q76" s="506"/>
      <c r="R76" s="507"/>
      <c r="S76" s="508"/>
      <c r="T76" s="507"/>
      <c r="U76" s="508"/>
      <c r="V76" s="509"/>
      <c r="W76" s="510"/>
      <c r="X76" s="204"/>
      <c r="Y76" s="511"/>
      <c r="Z76" s="512"/>
      <c r="AA76" s="513"/>
      <c r="AB76" s="514"/>
      <c r="AC76" s="515"/>
      <c r="AD76" s="516"/>
      <c r="AE76" s="517"/>
      <c r="AF76" s="498"/>
      <c r="AG76" s="499"/>
      <c r="AH76" s="499"/>
      <c r="AI76" s="518"/>
      <c r="AJ76" s="498"/>
      <c r="AK76" s="499"/>
      <c r="AL76" s="499"/>
      <c r="AM76" s="500"/>
      <c r="AN76" s="8"/>
      <c r="AO76" s="88">
        <f t="shared" si="0"/>
        <v>0</v>
      </c>
      <c r="AP76" s="90">
        <f t="shared" si="4"/>
        <v>0</v>
      </c>
      <c r="AQ76" s="90">
        <f t="shared" si="1"/>
        <v>0</v>
      </c>
      <c r="AR76" s="90">
        <f t="shared" si="5"/>
        <v>0</v>
      </c>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row>
    <row r="77" spans="2:996" ht="14.1" customHeight="1" x14ac:dyDescent="0.25">
      <c r="B77" s="66">
        <f t="shared" si="2"/>
        <v>0</v>
      </c>
      <c r="C77" s="66">
        <f t="shared" si="3"/>
        <v>0</v>
      </c>
      <c r="D77" s="57">
        <v>14</v>
      </c>
      <c r="E77" s="501"/>
      <c r="F77" s="502"/>
      <c r="G77" s="502"/>
      <c r="H77" s="502"/>
      <c r="I77" s="502"/>
      <c r="J77" s="502"/>
      <c r="K77" s="502"/>
      <c r="L77" s="503"/>
      <c r="M77" s="504"/>
      <c r="N77" s="505"/>
      <c r="O77" s="505"/>
      <c r="P77" s="505"/>
      <c r="Q77" s="506"/>
      <c r="R77" s="507"/>
      <c r="S77" s="508"/>
      <c r="T77" s="507"/>
      <c r="U77" s="508"/>
      <c r="V77" s="509"/>
      <c r="W77" s="510"/>
      <c r="X77" s="204"/>
      <c r="Y77" s="511"/>
      <c r="Z77" s="512"/>
      <c r="AA77" s="513"/>
      <c r="AB77" s="514"/>
      <c r="AC77" s="515"/>
      <c r="AD77" s="516"/>
      <c r="AE77" s="517"/>
      <c r="AF77" s="498"/>
      <c r="AG77" s="499"/>
      <c r="AH77" s="499"/>
      <c r="AI77" s="518"/>
      <c r="AJ77" s="498"/>
      <c r="AK77" s="499"/>
      <c r="AL77" s="499"/>
      <c r="AM77" s="500"/>
      <c r="AN77" s="8"/>
      <c r="AO77" s="88">
        <f t="shared" si="0"/>
        <v>0</v>
      </c>
      <c r="AP77" s="90">
        <f t="shared" si="4"/>
        <v>0</v>
      </c>
      <c r="AQ77" s="90">
        <f t="shared" si="1"/>
        <v>0</v>
      </c>
      <c r="AR77" s="90">
        <f t="shared" si="5"/>
        <v>0</v>
      </c>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row>
    <row r="78" spans="2:996" ht="14.1" customHeight="1" x14ac:dyDescent="0.25">
      <c r="B78" s="66">
        <f t="shared" si="2"/>
        <v>0</v>
      </c>
      <c r="C78" s="66">
        <f t="shared" si="3"/>
        <v>0</v>
      </c>
      <c r="D78" s="57">
        <v>15</v>
      </c>
      <c r="E78" s="501"/>
      <c r="F78" s="502"/>
      <c r="G78" s="502"/>
      <c r="H78" s="502"/>
      <c r="I78" s="502"/>
      <c r="J78" s="502"/>
      <c r="K78" s="502"/>
      <c r="L78" s="503"/>
      <c r="M78" s="504"/>
      <c r="N78" s="505"/>
      <c r="O78" s="505"/>
      <c r="P78" s="505"/>
      <c r="Q78" s="506"/>
      <c r="R78" s="507"/>
      <c r="S78" s="508"/>
      <c r="T78" s="507"/>
      <c r="U78" s="508"/>
      <c r="V78" s="509"/>
      <c r="W78" s="510"/>
      <c r="X78" s="204"/>
      <c r="Y78" s="511"/>
      <c r="Z78" s="512"/>
      <c r="AA78" s="513"/>
      <c r="AB78" s="514"/>
      <c r="AC78" s="515"/>
      <c r="AD78" s="516"/>
      <c r="AE78" s="517"/>
      <c r="AF78" s="498"/>
      <c r="AG78" s="499"/>
      <c r="AH78" s="499"/>
      <c r="AI78" s="518"/>
      <c r="AJ78" s="498"/>
      <c r="AK78" s="499"/>
      <c r="AL78" s="499"/>
      <c r="AM78" s="500"/>
      <c r="AN78" s="8"/>
      <c r="AO78" s="88">
        <f t="shared" si="0"/>
        <v>0</v>
      </c>
      <c r="AP78" s="90">
        <f t="shared" si="4"/>
        <v>0</v>
      </c>
      <c r="AQ78" s="90">
        <f t="shared" si="1"/>
        <v>0</v>
      </c>
      <c r="AR78" s="90">
        <f t="shared" si="5"/>
        <v>0</v>
      </c>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row>
    <row r="79" spans="2:996" ht="14.1" customHeight="1" x14ac:dyDescent="0.25">
      <c r="B79" s="66">
        <f t="shared" si="2"/>
        <v>0</v>
      </c>
      <c r="C79" s="66">
        <f t="shared" si="3"/>
        <v>0</v>
      </c>
      <c r="D79" s="57">
        <v>16</v>
      </c>
      <c r="E79" s="501"/>
      <c r="F79" s="502"/>
      <c r="G79" s="502"/>
      <c r="H79" s="502"/>
      <c r="I79" s="502"/>
      <c r="J79" s="502"/>
      <c r="K79" s="502"/>
      <c r="L79" s="503"/>
      <c r="M79" s="504"/>
      <c r="N79" s="505"/>
      <c r="O79" s="505"/>
      <c r="P79" s="505"/>
      <c r="Q79" s="506"/>
      <c r="R79" s="507"/>
      <c r="S79" s="508"/>
      <c r="T79" s="507"/>
      <c r="U79" s="508"/>
      <c r="V79" s="509"/>
      <c r="W79" s="510"/>
      <c r="X79" s="204"/>
      <c r="Y79" s="511"/>
      <c r="Z79" s="512"/>
      <c r="AA79" s="513"/>
      <c r="AB79" s="514"/>
      <c r="AC79" s="515"/>
      <c r="AD79" s="516"/>
      <c r="AE79" s="517"/>
      <c r="AF79" s="498"/>
      <c r="AG79" s="499"/>
      <c r="AH79" s="499"/>
      <c r="AI79" s="518"/>
      <c r="AJ79" s="498"/>
      <c r="AK79" s="499"/>
      <c r="AL79" s="499"/>
      <c r="AM79" s="500"/>
      <c r="AN79" s="8"/>
      <c r="AO79" s="88">
        <f t="shared" si="0"/>
        <v>0</v>
      </c>
      <c r="AP79" s="90">
        <f t="shared" si="4"/>
        <v>0</v>
      </c>
      <c r="AQ79" s="90">
        <f t="shared" si="1"/>
        <v>0</v>
      </c>
      <c r="AR79" s="90">
        <f t="shared" si="5"/>
        <v>0</v>
      </c>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row>
    <row r="80" spans="2:996" ht="14.1" customHeight="1" x14ac:dyDescent="0.25">
      <c r="B80" s="66">
        <f t="shared" si="2"/>
        <v>0</v>
      </c>
      <c r="C80" s="66">
        <f t="shared" si="3"/>
        <v>0</v>
      </c>
      <c r="D80" s="57">
        <v>17</v>
      </c>
      <c r="E80" s="501"/>
      <c r="F80" s="502"/>
      <c r="G80" s="502"/>
      <c r="H80" s="502"/>
      <c r="I80" s="502"/>
      <c r="J80" s="502"/>
      <c r="K80" s="502"/>
      <c r="L80" s="503"/>
      <c r="M80" s="504"/>
      <c r="N80" s="505"/>
      <c r="O80" s="505"/>
      <c r="P80" s="505"/>
      <c r="Q80" s="506"/>
      <c r="R80" s="507"/>
      <c r="S80" s="508"/>
      <c r="T80" s="507"/>
      <c r="U80" s="508"/>
      <c r="V80" s="509"/>
      <c r="W80" s="510"/>
      <c r="X80" s="204"/>
      <c r="Y80" s="511"/>
      <c r="Z80" s="512"/>
      <c r="AA80" s="513"/>
      <c r="AB80" s="514"/>
      <c r="AC80" s="515"/>
      <c r="AD80" s="516"/>
      <c r="AE80" s="517"/>
      <c r="AF80" s="498"/>
      <c r="AG80" s="499"/>
      <c r="AH80" s="499"/>
      <c r="AI80" s="518"/>
      <c r="AJ80" s="498"/>
      <c r="AK80" s="499"/>
      <c r="AL80" s="499"/>
      <c r="AM80" s="500"/>
      <c r="AN80" s="8"/>
      <c r="AO80" s="88">
        <f t="shared" si="0"/>
        <v>0</v>
      </c>
      <c r="AP80" s="90">
        <f t="shared" si="4"/>
        <v>0</v>
      </c>
      <c r="AQ80" s="90">
        <f t="shared" si="1"/>
        <v>0</v>
      </c>
      <c r="AR80" s="90">
        <f t="shared" si="5"/>
        <v>0</v>
      </c>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row>
    <row r="81" spans="2:996" ht="14.1" customHeight="1" x14ac:dyDescent="0.25">
      <c r="B81" s="66">
        <f t="shared" si="2"/>
        <v>0</v>
      </c>
      <c r="C81" s="66">
        <f t="shared" si="3"/>
        <v>0</v>
      </c>
      <c r="D81" s="57">
        <v>18</v>
      </c>
      <c r="E81" s="501"/>
      <c r="F81" s="502"/>
      <c r="G81" s="502"/>
      <c r="H81" s="502"/>
      <c r="I81" s="502"/>
      <c r="J81" s="502"/>
      <c r="K81" s="502"/>
      <c r="L81" s="503"/>
      <c r="M81" s="504"/>
      <c r="N81" s="505"/>
      <c r="O81" s="505"/>
      <c r="P81" s="505"/>
      <c r="Q81" s="506"/>
      <c r="R81" s="507"/>
      <c r="S81" s="508"/>
      <c r="T81" s="507"/>
      <c r="U81" s="508"/>
      <c r="V81" s="509"/>
      <c r="W81" s="510"/>
      <c r="X81" s="204"/>
      <c r="Y81" s="511"/>
      <c r="Z81" s="512"/>
      <c r="AA81" s="513"/>
      <c r="AB81" s="514"/>
      <c r="AC81" s="515"/>
      <c r="AD81" s="516"/>
      <c r="AE81" s="517"/>
      <c r="AF81" s="498"/>
      <c r="AG81" s="499"/>
      <c r="AH81" s="499"/>
      <c r="AI81" s="518"/>
      <c r="AJ81" s="498"/>
      <c r="AK81" s="499"/>
      <c r="AL81" s="499"/>
      <c r="AM81" s="500"/>
      <c r="AN81" s="8"/>
      <c r="AO81" s="88">
        <f t="shared" si="0"/>
        <v>0</v>
      </c>
      <c r="AP81" s="90">
        <f t="shared" si="4"/>
        <v>0</v>
      </c>
      <c r="AQ81" s="90">
        <f t="shared" si="1"/>
        <v>0</v>
      </c>
      <c r="AR81" s="90">
        <f t="shared" si="5"/>
        <v>0</v>
      </c>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row>
    <row r="82" spans="2:996" ht="14.1" customHeight="1" x14ac:dyDescent="0.25">
      <c r="B82" s="66">
        <f t="shared" si="2"/>
        <v>0</v>
      </c>
      <c r="C82" s="66">
        <f t="shared" si="3"/>
        <v>0</v>
      </c>
      <c r="D82" s="57">
        <v>19</v>
      </c>
      <c r="E82" s="501"/>
      <c r="F82" s="502"/>
      <c r="G82" s="502"/>
      <c r="H82" s="502"/>
      <c r="I82" s="502"/>
      <c r="J82" s="502"/>
      <c r="K82" s="502"/>
      <c r="L82" s="503"/>
      <c r="M82" s="504"/>
      <c r="N82" s="505"/>
      <c r="O82" s="505"/>
      <c r="P82" s="505"/>
      <c r="Q82" s="506"/>
      <c r="R82" s="507"/>
      <c r="S82" s="508"/>
      <c r="T82" s="507"/>
      <c r="U82" s="508"/>
      <c r="V82" s="509"/>
      <c r="W82" s="510"/>
      <c r="X82" s="204"/>
      <c r="Y82" s="511"/>
      <c r="Z82" s="512"/>
      <c r="AA82" s="513"/>
      <c r="AB82" s="514"/>
      <c r="AC82" s="515"/>
      <c r="AD82" s="516"/>
      <c r="AE82" s="517"/>
      <c r="AF82" s="498"/>
      <c r="AG82" s="499"/>
      <c r="AH82" s="499"/>
      <c r="AI82" s="518"/>
      <c r="AJ82" s="498"/>
      <c r="AK82" s="499"/>
      <c r="AL82" s="499"/>
      <c r="AM82" s="500"/>
      <c r="AN82" s="8"/>
      <c r="AO82" s="88">
        <f t="shared" si="0"/>
        <v>0</v>
      </c>
      <c r="AP82" s="90">
        <f t="shared" si="4"/>
        <v>0</v>
      </c>
      <c r="AQ82" s="90">
        <f t="shared" si="1"/>
        <v>0</v>
      </c>
      <c r="AR82" s="90">
        <f t="shared" si="5"/>
        <v>0</v>
      </c>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row>
    <row r="83" spans="2:996" ht="14.1" customHeight="1" x14ac:dyDescent="0.25">
      <c r="B83" s="66">
        <f t="shared" si="2"/>
        <v>0</v>
      </c>
      <c r="C83" s="66">
        <f t="shared" si="3"/>
        <v>0</v>
      </c>
      <c r="D83" s="57">
        <v>20</v>
      </c>
      <c r="E83" s="501"/>
      <c r="F83" s="502"/>
      <c r="G83" s="502"/>
      <c r="H83" s="502"/>
      <c r="I83" s="502"/>
      <c r="J83" s="502"/>
      <c r="K83" s="502"/>
      <c r="L83" s="503"/>
      <c r="M83" s="504"/>
      <c r="N83" s="505"/>
      <c r="O83" s="505"/>
      <c r="P83" s="505"/>
      <c r="Q83" s="506"/>
      <c r="R83" s="507"/>
      <c r="S83" s="508"/>
      <c r="T83" s="507"/>
      <c r="U83" s="508"/>
      <c r="V83" s="509"/>
      <c r="W83" s="510"/>
      <c r="X83" s="204"/>
      <c r="Y83" s="511"/>
      <c r="Z83" s="512"/>
      <c r="AA83" s="513"/>
      <c r="AB83" s="514"/>
      <c r="AC83" s="515"/>
      <c r="AD83" s="516"/>
      <c r="AE83" s="517"/>
      <c r="AF83" s="498"/>
      <c r="AG83" s="499"/>
      <c r="AH83" s="499"/>
      <c r="AI83" s="518"/>
      <c r="AJ83" s="498"/>
      <c r="AK83" s="499"/>
      <c r="AL83" s="499"/>
      <c r="AM83" s="500"/>
      <c r="AN83" s="8"/>
      <c r="AO83" s="88">
        <f t="shared" si="0"/>
        <v>0</v>
      </c>
      <c r="AP83" s="90">
        <f t="shared" si="4"/>
        <v>0</v>
      </c>
      <c r="AQ83" s="90">
        <f t="shared" si="1"/>
        <v>0</v>
      </c>
      <c r="AR83" s="90">
        <f t="shared" si="5"/>
        <v>0</v>
      </c>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row>
    <row r="84" spans="2:996" ht="14.1" customHeight="1" x14ac:dyDescent="0.25">
      <c r="B84" s="66">
        <f t="shared" si="2"/>
        <v>0</v>
      </c>
      <c r="C84" s="66">
        <f t="shared" si="3"/>
        <v>0</v>
      </c>
      <c r="D84" s="57">
        <v>21</v>
      </c>
      <c r="E84" s="501"/>
      <c r="F84" s="502"/>
      <c r="G84" s="502"/>
      <c r="H84" s="502"/>
      <c r="I84" s="502"/>
      <c r="J84" s="502"/>
      <c r="K84" s="502"/>
      <c r="L84" s="503"/>
      <c r="M84" s="504"/>
      <c r="N84" s="505"/>
      <c r="O84" s="505"/>
      <c r="P84" s="505"/>
      <c r="Q84" s="506"/>
      <c r="R84" s="507"/>
      <c r="S84" s="508"/>
      <c r="T84" s="507"/>
      <c r="U84" s="508"/>
      <c r="V84" s="509"/>
      <c r="W84" s="510"/>
      <c r="X84" s="204"/>
      <c r="Y84" s="511"/>
      <c r="Z84" s="512"/>
      <c r="AA84" s="513"/>
      <c r="AB84" s="514"/>
      <c r="AC84" s="515"/>
      <c r="AD84" s="516"/>
      <c r="AE84" s="517"/>
      <c r="AF84" s="498"/>
      <c r="AG84" s="499"/>
      <c r="AH84" s="499"/>
      <c r="AI84" s="518"/>
      <c r="AJ84" s="498"/>
      <c r="AK84" s="499"/>
      <c r="AL84" s="499"/>
      <c r="AM84" s="500"/>
      <c r="AN84" s="8"/>
      <c r="AO84" s="88">
        <f t="shared" si="0"/>
        <v>0</v>
      </c>
      <c r="AP84" s="90">
        <f t="shared" si="4"/>
        <v>0</v>
      </c>
      <c r="AQ84" s="90">
        <f t="shared" si="1"/>
        <v>0</v>
      </c>
      <c r="AR84" s="90">
        <f t="shared" si="5"/>
        <v>0</v>
      </c>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row>
    <row r="85" spans="2:996" ht="14.1" customHeight="1" x14ac:dyDescent="0.25">
      <c r="B85" s="66">
        <f t="shared" si="2"/>
        <v>0</v>
      </c>
      <c r="C85" s="66">
        <f t="shared" si="3"/>
        <v>0</v>
      </c>
      <c r="D85" s="57">
        <v>22</v>
      </c>
      <c r="E85" s="501"/>
      <c r="F85" s="502"/>
      <c r="G85" s="502"/>
      <c r="H85" s="502"/>
      <c r="I85" s="502"/>
      <c r="J85" s="502"/>
      <c r="K85" s="502"/>
      <c r="L85" s="503"/>
      <c r="M85" s="504"/>
      <c r="N85" s="505"/>
      <c r="O85" s="505"/>
      <c r="P85" s="505"/>
      <c r="Q85" s="506"/>
      <c r="R85" s="507"/>
      <c r="S85" s="508"/>
      <c r="T85" s="507"/>
      <c r="U85" s="508"/>
      <c r="V85" s="509"/>
      <c r="W85" s="510"/>
      <c r="X85" s="204"/>
      <c r="Y85" s="511"/>
      <c r="Z85" s="512"/>
      <c r="AA85" s="513"/>
      <c r="AB85" s="514"/>
      <c r="AC85" s="515"/>
      <c r="AD85" s="516"/>
      <c r="AE85" s="517"/>
      <c r="AF85" s="498"/>
      <c r="AG85" s="499"/>
      <c r="AH85" s="499"/>
      <c r="AI85" s="518"/>
      <c r="AJ85" s="498"/>
      <c r="AK85" s="499"/>
      <c r="AL85" s="499"/>
      <c r="AM85" s="500"/>
      <c r="AN85" s="8"/>
      <c r="AO85" s="88">
        <f t="shared" si="0"/>
        <v>0</v>
      </c>
      <c r="AP85" s="90">
        <f t="shared" si="4"/>
        <v>0</v>
      </c>
      <c r="AQ85" s="90">
        <f t="shared" si="1"/>
        <v>0</v>
      </c>
      <c r="AR85" s="90">
        <f t="shared" si="5"/>
        <v>0</v>
      </c>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row>
    <row r="86" spans="2:996" ht="14.1" customHeight="1" x14ac:dyDescent="0.25">
      <c r="B86" s="66">
        <f t="shared" si="2"/>
        <v>0</v>
      </c>
      <c r="C86" s="66">
        <f t="shared" si="3"/>
        <v>0</v>
      </c>
      <c r="D86" s="57">
        <v>23</v>
      </c>
      <c r="E86" s="501"/>
      <c r="F86" s="502"/>
      <c r="G86" s="502"/>
      <c r="H86" s="502"/>
      <c r="I86" s="502"/>
      <c r="J86" s="502"/>
      <c r="K86" s="502"/>
      <c r="L86" s="503"/>
      <c r="M86" s="504"/>
      <c r="N86" s="505"/>
      <c r="O86" s="505"/>
      <c r="P86" s="505"/>
      <c r="Q86" s="506"/>
      <c r="R86" s="507"/>
      <c r="S86" s="508"/>
      <c r="T86" s="507"/>
      <c r="U86" s="508"/>
      <c r="V86" s="509"/>
      <c r="W86" s="510"/>
      <c r="X86" s="204"/>
      <c r="Y86" s="511"/>
      <c r="Z86" s="512"/>
      <c r="AA86" s="513"/>
      <c r="AB86" s="514"/>
      <c r="AC86" s="515"/>
      <c r="AD86" s="516"/>
      <c r="AE86" s="517"/>
      <c r="AF86" s="498"/>
      <c r="AG86" s="499"/>
      <c r="AH86" s="499"/>
      <c r="AI86" s="518"/>
      <c r="AJ86" s="498"/>
      <c r="AK86" s="499"/>
      <c r="AL86" s="499"/>
      <c r="AM86" s="500"/>
      <c r="AN86" s="8"/>
      <c r="AO86" s="88">
        <f t="shared" si="0"/>
        <v>0</v>
      </c>
      <c r="AP86" s="90">
        <f t="shared" si="4"/>
        <v>0</v>
      </c>
      <c r="AQ86" s="90">
        <f t="shared" si="1"/>
        <v>0</v>
      </c>
      <c r="AR86" s="90">
        <f t="shared" si="5"/>
        <v>0</v>
      </c>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row>
    <row r="87" spans="2:996" ht="14.1" customHeight="1" x14ac:dyDescent="0.25">
      <c r="B87" s="66">
        <f t="shared" si="2"/>
        <v>0</v>
      </c>
      <c r="C87" s="66">
        <f t="shared" si="3"/>
        <v>0</v>
      </c>
      <c r="D87" s="57">
        <v>24</v>
      </c>
      <c r="E87" s="501"/>
      <c r="F87" s="502"/>
      <c r="G87" s="502"/>
      <c r="H87" s="502"/>
      <c r="I87" s="502"/>
      <c r="J87" s="502"/>
      <c r="K87" s="502"/>
      <c r="L87" s="503"/>
      <c r="M87" s="504"/>
      <c r="N87" s="505"/>
      <c r="O87" s="505"/>
      <c r="P87" s="505"/>
      <c r="Q87" s="506"/>
      <c r="R87" s="507"/>
      <c r="S87" s="508"/>
      <c r="T87" s="507"/>
      <c r="U87" s="508"/>
      <c r="V87" s="509"/>
      <c r="W87" s="510"/>
      <c r="X87" s="204"/>
      <c r="Y87" s="511"/>
      <c r="Z87" s="512"/>
      <c r="AA87" s="513"/>
      <c r="AB87" s="514"/>
      <c r="AC87" s="515"/>
      <c r="AD87" s="516"/>
      <c r="AE87" s="517"/>
      <c r="AF87" s="498"/>
      <c r="AG87" s="499"/>
      <c r="AH87" s="499"/>
      <c r="AI87" s="518"/>
      <c r="AJ87" s="498"/>
      <c r="AK87" s="499"/>
      <c r="AL87" s="499"/>
      <c r="AM87" s="500"/>
      <c r="AN87" s="8"/>
      <c r="AO87" s="88">
        <f t="shared" si="0"/>
        <v>0</v>
      </c>
      <c r="AP87" s="90">
        <f t="shared" si="4"/>
        <v>0</v>
      </c>
      <c r="AQ87" s="90">
        <f t="shared" si="1"/>
        <v>0</v>
      </c>
      <c r="AR87" s="90">
        <f t="shared" si="5"/>
        <v>0</v>
      </c>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row>
    <row r="88" spans="2:996" ht="14.1" customHeight="1" x14ac:dyDescent="0.25">
      <c r="B88" s="66">
        <f t="shared" si="2"/>
        <v>0</v>
      </c>
      <c r="C88" s="66">
        <f t="shared" si="3"/>
        <v>0</v>
      </c>
      <c r="D88" s="57">
        <v>25</v>
      </c>
      <c r="E88" s="501"/>
      <c r="F88" s="502"/>
      <c r="G88" s="502"/>
      <c r="H88" s="502"/>
      <c r="I88" s="502"/>
      <c r="J88" s="502"/>
      <c r="K88" s="502"/>
      <c r="L88" s="503"/>
      <c r="M88" s="504"/>
      <c r="N88" s="505"/>
      <c r="O88" s="505"/>
      <c r="P88" s="505"/>
      <c r="Q88" s="506"/>
      <c r="R88" s="507"/>
      <c r="S88" s="508"/>
      <c r="T88" s="507"/>
      <c r="U88" s="508"/>
      <c r="V88" s="509"/>
      <c r="W88" s="510"/>
      <c r="X88" s="204"/>
      <c r="Y88" s="511"/>
      <c r="Z88" s="512"/>
      <c r="AA88" s="513"/>
      <c r="AB88" s="514"/>
      <c r="AC88" s="515"/>
      <c r="AD88" s="516"/>
      <c r="AE88" s="517"/>
      <c r="AF88" s="498"/>
      <c r="AG88" s="499"/>
      <c r="AH88" s="499"/>
      <c r="AI88" s="518"/>
      <c r="AJ88" s="498"/>
      <c r="AK88" s="499"/>
      <c r="AL88" s="499"/>
      <c r="AM88" s="500"/>
      <c r="AN88" s="8"/>
      <c r="AO88" s="88">
        <f t="shared" si="0"/>
        <v>0</v>
      </c>
      <c r="AP88" s="90">
        <f t="shared" si="4"/>
        <v>0</v>
      </c>
      <c r="AQ88" s="90">
        <f t="shared" si="1"/>
        <v>0</v>
      </c>
      <c r="AR88" s="90">
        <f t="shared" si="5"/>
        <v>0</v>
      </c>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row>
    <row r="89" spans="2:996" ht="14.1" customHeight="1" x14ac:dyDescent="0.25">
      <c r="B89" s="66">
        <f t="shared" si="2"/>
        <v>0</v>
      </c>
      <c r="C89" s="66">
        <f t="shared" si="3"/>
        <v>0</v>
      </c>
      <c r="D89" s="57">
        <v>26</v>
      </c>
      <c r="E89" s="501"/>
      <c r="F89" s="502"/>
      <c r="G89" s="502"/>
      <c r="H89" s="502"/>
      <c r="I89" s="502"/>
      <c r="J89" s="502"/>
      <c r="K89" s="502"/>
      <c r="L89" s="503"/>
      <c r="M89" s="504"/>
      <c r="N89" s="505"/>
      <c r="O89" s="505"/>
      <c r="P89" s="505"/>
      <c r="Q89" s="506"/>
      <c r="R89" s="507"/>
      <c r="S89" s="508"/>
      <c r="T89" s="507"/>
      <c r="U89" s="508"/>
      <c r="V89" s="509"/>
      <c r="W89" s="510"/>
      <c r="X89" s="204"/>
      <c r="Y89" s="511"/>
      <c r="Z89" s="512"/>
      <c r="AA89" s="513"/>
      <c r="AB89" s="514"/>
      <c r="AC89" s="515"/>
      <c r="AD89" s="516"/>
      <c r="AE89" s="517"/>
      <c r="AF89" s="498"/>
      <c r="AG89" s="499"/>
      <c r="AH89" s="499"/>
      <c r="AI89" s="518"/>
      <c r="AJ89" s="498"/>
      <c r="AK89" s="499"/>
      <c r="AL89" s="499"/>
      <c r="AM89" s="500"/>
      <c r="AN89" s="8"/>
      <c r="AO89" s="88">
        <f t="shared" si="0"/>
        <v>0</v>
      </c>
      <c r="AP89" s="90">
        <f t="shared" si="4"/>
        <v>0</v>
      </c>
      <c r="AQ89" s="90">
        <f t="shared" si="1"/>
        <v>0</v>
      </c>
      <c r="AR89" s="90">
        <f t="shared" si="5"/>
        <v>0</v>
      </c>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row>
    <row r="90" spans="2:996" ht="14.1" customHeight="1" x14ac:dyDescent="0.25">
      <c r="B90" s="66">
        <f t="shared" si="2"/>
        <v>0</v>
      </c>
      <c r="C90" s="66">
        <f t="shared" si="3"/>
        <v>0</v>
      </c>
      <c r="D90" s="57">
        <v>27</v>
      </c>
      <c r="E90" s="501"/>
      <c r="F90" s="502"/>
      <c r="G90" s="502"/>
      <c r="H90" s="502"/>
      <c r="I90" s="502"/>
      <c r="J90" s="502"/>
      <c r="K90" s="502"/>
      <c r="L90" s="503"/>
      <c r="M90" s="504"/>
      <c r="N90" s="505"/>
      <c r="O90" s="505"/>
      <c r="P90" s="505"/>
      <c r="Q90" s="506"/>
      <c r="R90" s="507"/>
      <c r="S90" s="508"/>
      <c r="T90" s="507"/>
      <c r="U90" s="508"/>
      <c r="V90" s="509"/>
      <c r="W90" s="510"/>
      <c r="X90" s="204"/>
      <c r="Y90" s="511"/>
      <c r="Z90" s="512"/>
      <c r="AA90" s="513"/>
      <c r="AB90" s="514"/>
      <c r="AC90" s="515"/>
      <c r="AD90" s="516"/>
      <c r="AE90" s="517"/>
      <c r="AF90" s="498"/>
      <c r="AG90" s="499"/>
      <c r="AH90" s="499"/>
      <c r="AI90" s="518"/>
      <c r="AJ90" s="498"/>
      <c r="AK90" s="499"/>
      <c r="AL90" s="499"/>
      <c r="AM90" s="500"/>
      <c r="AN90" s="8"/>
      <c r="AO90" s="88">
        <f t="shared" si="0"/>
        <v>0</v>
      </c>
      <c r="AP90" s="90">
        <f t="shared" si="4"/>
        <v>0</v>
      </c>
      <c r="AQ90" s="90">
        <f t="shared" si="1"/>
        <v>0</v>
      </c>
      <c r="AR90" s="90">
        <f t="shared" si="5"/>
        <v>0</v>
      </c>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row>
    <row r="91" spans="2:996" ht="14.1" customHeight="1" x14ac:dyDescent="0.25">
      <c r="B91" s="66">
        <f t="shared" si="2"/>
        <v>0</v>
      </c>
      <c r="C91" s="66">
        <f t="shared" si="3"/>
        <v>0</v>
      </c>
      <c r="D91" s="57">
        <v>28</v>
      </c>
      <c r="E91" s="501"/>
      <c r="F91" s="502"/>
      <c r="G91" s="502"/>
      <c r="H91" s="502"/>
      <c r="I91" s="502"/>
      <c r="J91" s="502"/>
      <c r="K91" s="502"/>
      <c r="L91" s="503"/>
      <c r="M91" s="504"/>
      <c r="N91" s="505"/>
      <c r="O91" s="505"/>
      <c r="P91" s="505"/>
      <c r="Q91" s="506"/>
      <c r="R91" s="507"/>
      <c r="S91" s="508"/>
      <c r="T91" s="507"/>
      <c r="U91" s="508"/>
      <c r="V91" s="509"/>
      <c r="W91" s="510"/>
      <c r="X91" s="204"/>
      <c r="Y91" s="511"/>
      <c r="Z91" s="512"/>
      <c r="AA91" s="513"/>
      <c r="AB91" s="514"/>
      <c r="AC91" s="515"/>
      <c r="AD91" s="516"/>
      <c r="AE91" s="517"/>
      <c r="AF91" s="498"/>
      <c r="AG91" s="499"/>
      <c r="AH91" s="499"/>
      <c r="AI91" s="518"/>
      <c r="AJ91" s="498"/>
      <c r="AK91" s="499"/>
      <c r="AL91" s="499"/>
      <c r="AM91" s="500"/>
      <c r="AN91" s="8"/>
      <c r="AO91" s="88">
        <f t="shared" si="0"/>
        <v>0</v>
      </c>
      <c r="AP91" s="90">
        <f t="shared" si="4"/>
        <v>0</v>
      </c>
      <c r="AQ91" s="90">
        <f t="shared" si="1"/>
        <v>0</v>
      </c>
      <c r="AR91" s="90">
        <f t="shared" si="5"/>
        <v>0</v>
      </c>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row>
    <row r="92" spans="2:996" ht="14.1" customHeight="1" x14ac:dyDescent="0.25">
      <c r="B92" s="66">
        <f t="shared" si="2"/>
        <v>0</v>
      </c>
      <c r="C92" s="66">
        <f t="shared" si="3"/>
        <v>0</v>
      </c>
      <c r="D92" s="57">
        <v>29</v>
      </c>
      <c r="E92" s="501"/>
      <c r="F92" s="502"/>
      <c r="G92" s="502"/>
      <c r="H92" s="502"/>
      <c r="I92" s="502"/>
      <c r="J92" s="502"/>
      <c r="K92" s="502"/>
      <c r="L92" s="503"/>
      <c r="M92" s="504"/>
      <c r="N92" s="505"/>
      <c r="O92" s="505"/>
      <c r="P92" s="505"/>
      <c r="Q92" s="506"/>
      <c r="R92" s="507"/>
      <c r="S92" s="508"/>
      <c r="T92" s="507"/>
      <c r="U92" s="508"/>
      <c r="V92" s="509"/>
      <c r="W92" s="510"/>
      <c r="X92" s="204"/>
      <c r="Y92" s="511"/>
      <c r="Z92" s="512"/>
      <c r="AA92" s="513"/>
      <c r="AB92" s="514"/>
      <c r="AC92" s="515"/>
      <c r="AD92" s="516"/>
      <c r="AE92" s="517"/>
      <c r="AF92" s="498"/>
      <c r="AG92" s="499"/>
      <c r="AH92" s="499"/>
      <c r="AI92" s="518"/>
      <c r="AJ92" s="498"/>
      <c r="AK92" s="499"/>
      <c r="AL92" s="499"/>
      <c r="AM92" s="500"/>
      <c r="AN92" s="8"/>
      <c r="AO92" s="88">
        <f t="shared" si="0"/>
        <v>0</v>
      </c>
      <c r="AP92" s="90">
        <f t="shared" si="4"/>
        <v>0</v>
      </c>
      <c r="AQ92" s="90">
        <f t="shared" si="1"/>
        <v>0</v>
      </c>
      <c r="AR92" s="90">
        <f t="shared" si="5"/>
        <v>0</v>
      </c>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row>
    <row r="93" spans="2:996" ht="14.1" customHeight="1" x14ac:dyDescent="0.25">
      <c r="B93" s="66">
        <f t="shared" si="2"/>
        <v>0</v>
      </c>
      <c r="C93" s="66">
        <f t="shared" si="3"/>
        <v>0</v>
      </c>
      <c r="D93" s="57">
        <v>30</v>
      </c>
      <c r="E93" s="501"/>
      <c r="F93" s="502"/>
      <c r="G93" s="502"/>
      <c r="H93" s="502"/>
      <c r="I93" s="502"/>
      <c r="J93" s="502"/>
      <c r="K93" s="502"/>
      <c r="L93" s="503"/>
      <c r="M93" s="504"/>
      <c r="N93" s="505"/>
      <c r="O93" s="505"/>
      <c r="P93" s="505"/>
      <c r="Q93" s="506"/>
      <c r="R93" s="507"/>
      <c r="S93" s="508"/>
      <c r="T93" s="507"/>
      <c r="U93" s="508"/>
      <c r="V93" s="509"/>
      <c r="W93" s="510"/>
      <c r="X93" s="204"/>
      <c r="Y93" s="511"/>
      <c r="Z93" s="512"/>
      <c r="AA93" s="513"/>
      <c r="AB93" s="514"/>
      <c r="AC93" s="515"/>
      <c r="AD93" s="516"/>
      <c r="AE93" s="517"/>
      <c r="AF93" s="498"/>
      <c r="AG93" s="499"/>
      <c r="AH93" s="499"/>
      <c r="AI93" s="518"/>
      <c r="AJ93" s="498"/>
      <c r="AK93" s="499"/>
      <c r="AL93" s="499"/>
      <c r="AM93" s="500"/>
      <c r="AN93" s="8"/>
      <c r="AO93" s="88">
        <f t="shared" si="0"/>
        <v>0</v>
      </c>
      <c r="AP93" s="90">
        <f t="shared" si="4"/>
        <v>0</v>
      </c>
      <c r="AQ93" s="90">
        <f t="shared" si="1"/>
        <v>0</v>
      </c>
      <c r="AR93" s="90">
        <f t="shared" si="5"/>
        <v>0</v>
      </c>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row>
    <row r="94" spans="2:996" ht="14.1" customHeight="1" x14ac:dyDescent="0.25">
      <c r="B94" s="66">
        <f t="shared" si="2"/>
        <v>0</v>
      </c>
      <c r="C94" s="66">
        <f t="shared" si="3"/>
        <v>0</v>
      </c>
      <c r="D94" s="57">
        <v>31</v>
      </c>
      <c r="E94" s="501"/>
      <c r="F94" s="502"/>
      <c r="G94" s="502"/>
      <c r="H94" s="502"/>
      <c r="I94" s="502"/>
      <c r="J94" s="502"/>
      <c r="K94" s="502"/>
      <c r="L94" s="503"/>
      <c r="M94" s="504"/>
      <c r="N94" s="505"/>
      <c r="O94" s="505"/>
      <c r="P94" s="505"/>
      <c r="Q94" s="506"/>
      <c r="R94" s="507"/>
      <c r="S94" s="508"/>
      <c r="T94" s="507"/>
      <c r="U94" s="508"/>
      <c r="V94" s="509"/>
      <c r="W94" s="510"/>
      <c r="X94" s="204"/>
      <c r="Y94" s="511"/>
      <c r="Z94" s="512"/>
      <c r="AA94" s="513"/>
      <c r="AB94" s="514"/>
      <c r="AC94" s="515"/>
      <c r="AD94" s="516"/>
      <c r="AE94" s="517"/>
      <c r="AF94" s="498"/>
      <c r="AG94" s="499"/>
      <c r="AH94" s="499"/>
      <c r="AI94" s="518"/>
      <c r="AJ94" s="498"/>
      <c r="AK94" s="499"/>
      <c r="AL94" s="499"/>
      <c r="AM94" s="500"/>
      <c r="AN94" s="8"/>
      <c r="AO94" s="88">
        <f t="shared" si="0"/>
        <v>0</v>
      </c>
      <c r="AP94" s="90">
        <f t="shared" si="4"/>
        <v>0</v>
      </c>
      <c r="AQ94" s="90">
        <f t="shared" si="1"/>
        <v>0</v>
      </c>
      <c r="AR94" s="90">
        <f t="shared" si="5"/>
        <v>0</v>
      </c>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row>
    <row r="95" spans="2:996" ht="14.1" customHeight="1" x14ac:dyDescent="0.25">
      <c r="B95" s="66">
        <f t="shared" si="2"/>
        <v>0</v>
      </c>
      <c r="C95" s="66">
        <f t="shared" si="3"/>
        <v>0</v>
      </c>
      <c r="D95" s="57">
        <v>32</v>
      </c>
      <c r="E95" s="501"/>
      <c r="F95" s="502"/>
      <c r="G95" s="502"/>
      <c r="H95" s="502"/>
      <c r="I95" s="502"/>
      <c r="J95" s="502"/>
      <c r="K95" s="502"/>
      <c r="L95" s="503"/>
      <c r="M95" s="504"/>
      <c r="N95" s="505"/>
      <c r="O95" s="505"/>
      <c r="P95" s="505"/>
      <c r="Q95" s="506"/>
      <c r="R95" s="507"/>
      <c r="S95" s="508"/>
      <c r="T95" s="507"/>
      <c r="U95" s="508"/>
      <c r="V95" s="509"/>
      <c r="W95" s="510"/>
      <c r="X95" s="204"/>
      <c r="Y95" s="511"/>
      <c r="Z95" s="512"/>
      <c r="AA95" s="513"/>
      <c r="AB95" s="514"/>
      <c r="AC95" s="515"/>
      <c r="AD95" s="516"/>
      <c r="AE95" s="517"/>
      <c r="AF95" s="498"/>
      <c r="AG95" s="499"/>
      <c r="AH95" s="499"/>
      <c r="AI95" s="518"/>
      <c r="AJ95" s="498"/>
      <c r="AK95" s="499"/>
      <c r="AL95" s="499"/>
      <c r="AM95" s="500"/>
      <c r="AN95" s="8"/>
      <c r="AO95" s="88">
        <f t="shared" si="0"/>
        <v>0</v>
      </c>
      <c r="AP95" s="90">
        <f t="shared" si="4"/>
        <v>0</v>
      </c>
      <c r="AQ95" s="90">
        <f t="shared" si="1"/>
        <v>0</v>
      </c>
      <c r="AR95" s="90">
        <f t="shared" si="5"/>
        <v>0</v>
      </c>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row>
    <row r="96" spans="2:996" ht="14.1" customHeight="1" x14ac:dyDescent="0.25">
      <c r="B96" s="66">
        <f t="shared" si="2"/>
        <v>0</v>
      </c>
      <c r="C96" s="66">
        <f t="shared" si="3"/>
        <v>0</v>
      </c>
      <c r="D96" s="57">
        <v>33</v>
      </c>
      <c r="E96" s="501"/>
      <c r="F96" s="502"/>
      <c r="G96" s="502"/>
      <c r="H96" s="502"/>
      <c r="I96" s="502"/>
      <c r="J96" s="502"/>
      <c r="K96" s="502"/>
      <c r="L96" s="503"/>
      <c r="M96" s="504"/>
      <c r="N96" s="505"/>
      <c r="O96" s="505"/>
      <c r="P96" s="505"/>
      <c r="Q96" s="506"/>
      <c r="R96" s="507"/>
      <c r="S96" s="508"/>
      <c r="T96" s="507"/>
      <c r="U96" s="508"/>
      <c r="V96" s="509"/>
      <c r="W96" s="510"/>
      <c r="X96" s="204"/>
      <c r="Y96" s="511"/>
      <c r="Z96" s="512"/>
      <c r="AA96" s="513"/>
      <c r="AB96" s="514"/>
      <c r="AC96" s="515"/>
      <c r="AD96" s="516"/>
      <c r="AE96" s="517"/>
      <c r="AF96" s="498"/>
      <c r="AG96" s="499"/>
      <c r="AH96" s="499"/>
      <c r="AI96" s="518"/>
      <c r="AJ96" s="498"/>
      <c r="AK96" s="499"/>
      <c r="AL96" s="499"/>
      <c r="AM96" s="500"/>
      <c r="AN96" s="8"/>
      <c r="AO96" s="88">
        <f t="shared" si="0"/>
        <v>0</v>
      </c>
      <c r="AP96" s="90">
        <f t="shared" si="4"/>
        <v>0</v>
      </c>
      <c r="AQ96" s="90">
        <f t="shared" si="1"/>
        <v>0</v>
      </c>
      <c r="AR96" s="90">
        <f t="shared" si="5"/>
        <v>0</v>
      </c>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row>
    <row r="97" spans="2:996" ht="14.1" customHeight="1" x14ac:dyDescent="0.25">
      <c r="B97" s="66">
        <f t="shared" si="2"/>
        <v>0</v>
      </c>
      <c r="C97" s="66">
        <f t="shared" si="3"/>
        <v>0</v>
      </c>
      <c r="D97" s="57">
        <v>33</v>
      </c>
      <c r="E97" s="501"/>
      <c r="F97" s="502"/>
      <c r="G97" s="502"/>
      <c r="H97" s="502"/>
      <c r="I97" s="502"/>
      <c r="J97" s="502"/>
      <c r="K97" s="502"/>
      <c r="L97" s="503"/>
      <c r="M97" s="504"/>
      <c r="N97" s="505"/>
      <c r="O97" s="505"/>
      <c r="P97" s="505"/>
      <c r="Q97" s="506"/>
      <c r="R97" s="507"/>
      <c r="S97" s="508"/>
      <c r="T97" s="507"/>
      <c r="U97" s="508"/>
      <c r="V97" s="509"/>
      <c r="W97" s="510"/>
      <c r="X97" s="204"/>
      <c r="Y97" s="511"/>
      <c r="Z97" s="512"/>
      <c r="AA97" s="513"/>
      <c r="AB97" s="514"/>
      <c r="AC97" s="515"/>
      <c r="AD97" s="516"/>
      <c r="AE97" s="517"/>
      <c r="AF97" s="498"/>
      <c r="AG97" s="499"/>
      <c r="AH97" s="499"/>
      <c r="AI97" s="518"/>
      <c r="AJ97" s="498"/>
      <c r="AK97" s="499"/>
      <c r="AL97" s="499"/>
      <c r="AM97" s="500"/>
      <c r="AN97" s="8"/>
      <c r="AO97" s="88">
        <f t="shared" si="0"/>
        <v>0</v>
      </c>
      <c r="AP97" s="90">
        <f t="shared" si="4"/>
        <v>0</v>
      </c>
      <c r="AQ97" s="90">
        <f t="shared" si="1"/>
        <v>0</v>
      </c>
      <c r="AR97" s="90">
        <f t="shared" si="5"/>
        <v>0</v>
      </c>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row>
    <row r="98" spans="2:996" ht="14.1" customHeight="1" x14ac:dyDescent="0.25">
      <c r="B98" s="66">
        <f t="shared" si="2"/>
        <v>0</v>
      </c>
      <c r="C98" s="66">
        <f t="shared" si="3"/>
        <v>0</v>
      </c>
      <c r="D98" s="57">
        <v>33</v>
      </c>
      <c r="E98" s="501"/>
      <c r="F98" s="502"/>
      <c r="G98" s="502"/>
      <c r="H98" s="502"/>
      <c r="I98" s="502"/>
      <c r="J98" s="502"/>
      <c r="K98" s="502"/>
      <c r="L98" s="503"/>
      <c r="M98" s="504"/>
      <c r="N98" s="505"/>
      <c r="O98" s="505"/>
      <c r="P98" s="505"/>
      <c r="Q98" s="506"/>
      <c r="R98" s="507"/>
      <c r="S98" s="508"/>
      <c r="T98" s="507"/>
      <c r="U98" s="508"/>
      <c r="V98" s="509"/>
      <c r="W98" s="510"/>
      <c r="X98" s="204"/>
      <c r="Y98" s="511"/>
      <c r="Z98" s="512"/>
      <c r="AA98" s="513"/>
      <c r="AB98" s="514"/>
      <c r="AC98" s="515"/>
      <c r="AD98" s="516"/>
      <c r="AE98" s="517"/>
      <c r="AF98" s="498"/>
      <c r="AG98" s="499"/>
      <c r="AH98" s="499"/>
      <c r="AI98" s="518"/>
      <c r="AJ98" s="498"/>
      <c r="AK98" s="499"/>
      <c r="AL98" s="499"/>
      <c r="AM98" s="500"/>
      <c r="AN98" s="8"/>
      <c r="AO98" s="88">
        <f t="shared" si="0"/>
        <v>0</v>
      </c>
      <c r="AP98" s="90">
        <f t="shared" si="4"/>
        <v>0</v>
      </c>
      <c r="AQ98" s="90">
        <f t="shared" si="1"/>
        <v>0</v>
      </c>
      <c r="AR98" s="90">
        <f t="shared" si="5"/>
        <v>0</v>
      </c>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row>
    <row r="99" spans="2:996" ht="14.1" customHeight="1" x14ac:dyDescent="0.25">
      <c r="B99" s="66">
        <f t="shared" si="2"/>
        <v>0</v>
      </c>
      <c r="C99" s="66">
        <f t="shared" si="3"/>
        <v>0</v>
      </c>
      <c r="D99" s="57">
        <v>33</v>
      </c>
      <c r="E99" s="501"/>
      <c r="F99" s="502"/>
      <c r="G99" s="502"/>
      <c r="H99" s="502"/>
      <c r="I99" s="502"/>
      <c r="J99" s="502"/>
      <c r="K99" s="502"/>
      <c r="L99" s="503"/>
      <c r="M99" s="504"/>
      <c r="N99" s="505"/>
      <c r="O99" s="505"/>
      <c r="P99" s="505"/>
      <c r="Q99" s="506"/>
      <c r="R99" s="507"/>
      <c r="S99" s="508"/>
      <c r="T99" s="507"/>
      <c r="U99" s="508"/>
      <c r="V99" s="509"/>
      <c r="W99" s="510"/>
      <c r="X99" s="204"/>
      <c r="Y99" s="511"/>
      <c r="Z99" s="512"/>
      <c r="AA99" s="513"/>
      <c r="AB99" s="514"/>
      <c r="AC99" s="515"/>
      <c r="AD99" s="516"/>
      <c r="AE99" s="517"/>
      <c r="AF99" s="498"/>
      <c r="AG99" s="499"/>
      <c r="AH99" s="499"/>
      <c r="AI99" s="518"/>
      <c r="AJ99" s="498"/>
      <c r="AK99" s="499"/>
      <c r="AL99" s="499"/>
      <c r="AM99" s="500"/>
      <c r="AN99" s="8"/>
      <c r="AO99" s="88">
        <f t="shared" si="0"/>
        <v>0</v>
      </c>
      <c r="AP99" s="90">
        <f t="shared" si="4"/>
        <v>0</v>
      </c>
      <c r="AQ99" s="90">
        <f t="shared" si="1"/>
        <v>0</v>
      </c>
      <c r="AR99" s="90">
        <f t="shared" si="5"/>
        <v>0</v>
      </c>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row>
    <row r="100" spans="2:996" ht="14.1" customHeight="1" x14ac:dyDescent="0.25">
      <c r="B100" s="66">
        <f t="shared" si="2"/>
        <v>0</v>
      </c>
      <c r="C100" s="66">
        <f t="shared" si="3"/>
        <v>0</v>
      </c>
      <c r="D100" s="57">
        <v>33</v>
      </c>
      <c r="E100" s="501"/>
      <c r="F100" s="502"/>
      <c r="G100" s="502"/>
      <c r="H100" s="502"/>
      <c r="I100" s="502"/>
      <c r="J100" s="502"/>
      <c r="K100" s="502"/>
      <c r="L100" s="503"/>
      <c r="M100" s="504"/>
      <c r="N100" s="505"/>
      <c r="O100" s="505"/>
      <c r="P100" s="505"/>
      <c r="Q100" s="506"/>
      <c r="R100" s="507"/>
      <c r="S100" s="508"/>
      <c r="T100" s="507"/>
      <c r="U100" s="508"/>
      <c r="V100" s="509"/>
      <c r="W100" s="510"/>
      <c r="X100" s="204"/>
      <c r="Y100" s="511"/>
      <c r="Z100" s="512"/>
      <c r="AA100" s="513"/>
      <c r="AB100" s="514"/>
      <c r="AC100" s="515"/>
      <c r="AD100" s="516"/>
      <c r="AE100" s="517"/>
      <c r="AF100" s="498"/>
      <c r="AG100" s="499"/>
      <c r="AH100" s="499"/>
      <c r="AI100" s="518"/>
      <c r="AJ100" s="498"/>
      <c r="AK100" s="499"/>
      <c r="AL100" s="499"/>
      <c r="AM100" s="500"/>
      <c r="AN100" s="8"/>
      <c r="AO100" s="88">
        <f t="shared" si="0"/>
        <v>0</v>
      </c>
      <c r="AP100" s="90">
        <f t="shared" si="4"/>
        <v>0</v>
      </c>
      <c r="AQ100" s="90">
        <f t="shared" si="1"/>
        <v>0</v>
      </c>
      <c r="AR100" s="90">
        <f t="shared" si="5"/>
        <v>0</v>
      </c>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row>
    <row r="101" spans="2:996" ht="14.1" customHeight="1" x14ac:dyDescent="0.25">
      <c r="B101" s="66">
        <f t="shared" si="2"/>
        <v>0</v>
      </c>
      <c r="C101" s="66">
        <f t="shared" si="3"/>
        <v>0</v>
      </c>
      <c r="D101" s="57">
        <v>38</v>
      </c>
      <c r="E101" s="501"/>
      <c r="F101" s="502"/>
      <c r="G101" s="502"/>
      <c r="H101" s="502"/>
      <c r="I101" s="502"/>
      <c r="J101" s="502"/>
      <c r="K101" s="502"/>
      <c r="L101" s="503"/>
      <c r="M101" s="504"/>
      <c r="N101" s="505"/>
      <c r="O101" s="505"/>
      <c r="P101" s="505"/>
      <c r="Q101" s="506"/>
      <c r="R101" s="507"/>
      <c r="S101" s="508"/>
      <c r="T101" s="507"/>
      <c r="U101" s="508"/>
      <c r="V101" s="509"/>
      <c r="W101" s="510"/>
      <c r="X101" s="204"/>
      <c r="Y101" s="511"/>
      <c r="Z101" s="512"/>
      <c r="AA101" s="513"/>
      <c r="AB101" s="514"/>
      <c r="AC101" s="515"/>
      <c r="AD101" s="516"/>
      <c r="AE101" s="517"/>
      <c r="AF101" s="498"/>
      <c r="AG101" s="499"/>
      <c r="AH101" s="499"/>
      <c r="AI101" s="518"/>
      <c r="AJ101" s="498"/>
      <c r="AK101" s="499"/>
      <c r="AL101" s="499"/>
      <c r="AM101" s="500"/>
      <c r="AN101" s="8"/>
      <c r="AO101" s="88">
        <f t="shared" si="0"/>
        <v>0</v>
      </c>
      <c r="AP101" s="90">
        <f t="shared" si="4"/>
        <v>0</v>
      </c>
      <c r="AQ101" s="90">
        <f t="shared" si="1"/>
        <v>0</v>
      </c>
      <c r="AR101" s="90">
        <f t="shared" si="5"/>
        <v>0</v>
      </c>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row>
    <row r="102" spans="2:996" ht="14.1" customHeight="1" x14ac:dyDescent="0.25">
      <c r="B102" s="66">
        <f t="shared" si="2"/>
        <v>0</v>
      </c>
      <c r="C102" s="66">
        <f t="shared" si="3"/>
        <v>0</v>
      </c>
      <c r="D102" s="57">
        <v>39</v>
      </c>
      <c r="E102" s="501"/>
      <c r="F102" s="502"/>
      <c r="G102" s="502"/>
      <c r="H102" s="502"/>
      <c r="I102" s="502"/>
      <c r="J102" s="502"/>
      <c r="K102" s="502"/>
      <c r="L102" s="503"/>
      <c r="M102" s="504"/>
      <c r="N102" s="505"/>
      <c r="O102" s="505"/>
      <c r="P102" s="505"/>
      <c r="Q102" s="506"/>
      <c r="R102" s="507"/>
      <c r="S102" s="508"/>
      <c r="T102" s="507"/>
      <c r="U102" s="508"/>
      <c r="V102" s="509"/>
      <c r="W102" s="510"/>
      <c r="X102" s="204"/>
      <c r="Y102" s="511"/>
      <c r="Z102" s="512"/>
      <c r="AA102" s="513"/>
      <c r="AB102" s="514"/>
      <c r="AC102" s="515"/>
      <c r="AD102" s="516"/>
      <c r="AE102" s="517"/>
      <c r="AF102" s="498"/>
      <c r="AG102" s="499"/>
      <c r="AH102" s="499"/>
      <c r="AI102" s="518"/>
      <c r="AJ102" s="498"/>
      <c r="AK102" s="499"/>
      <c r="AL102" s="499"/>
      <c r="AM102" s="500"/>
      <c r="AN102" s="8"/>
      <c r="AO102" s="88">
        <f t="shared" si="0"/>
        <v>0</v>
      </c>
      <c r="AP102" s="90">
        <f t="shared" si="4"/>
        <v>0</v>
      </c>
      <c r="AQ102" s="90">
        <f t="shared" si="1"/>
        <v>0</v>
      </c>
      <c r="AR102" s="90">
        <f t="shared" si="5"/>
        <v>0</v>
      </c>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row>
    <row r="103" spans="2:996" ht="14.1" customHeight="1" x14ac:dyDescent="0.25">
      <c r="B103" s="66">
        <f t="shared" si="2"/>
        <v>0</v>
      </c>
      <c r="C103" s="66">
        <f t="shared" si="3"/>
        <v>0</v>
      </c>
      <c r="D103" s="57">
        <v>40</v>
      </c>
      <c r="E103" s="501"/>
      <c r="F103" s="502"/>
      <c r="G103" s="502"/>
      <c r="H103" s="502"/>
      <c r="I103" s="502"/>
      <c r="J103" s="502"/>
      <c r="K103" s="502"/>
      <c r="L103" s="503"/>
      <c r="M103" s="504"/>
      <c r="N103" s="505"/>
      <c r="O103" s="505"/>
      <c r="P103" s="505"/>
      <c r="Q103" s="506"/>
      <c r="R103" s="507"/>
      <c r="S103" s="508"/>
      <c r="T103" s="507"/>
      <c r="U103" s="508"/>
      <c r="V103" s="509"/>
      <c r="W103" s="510"/>
      <c r="X103" s="205"/>
      <c r="Y103" s="511"/>
      <c r="Z103" s="512"/>
      <c r="AA103" s="513"/>
      <c r="AB103" s="514"/>
      <c r="AC103" s="515"/>
      <c r="AD103" s="516"/>
      <c r="AE103" s="517"/>
      <c r="AF103" s="498"/>
      <c r="AG103" s="499"/>
      <c r="AH103" s="499"/>
      <c r="AI103" s="518"/>
      <c r="AJ103" s="498"/>
      <c r="AK103" s="499"/>
      <c r="AL103" s="499"/>
      <c r="AM103" s="500"/>
      <c r="AN103" s="8"/>
      <c r="AO103" s="89">
        <f t="shared" si="0"/>
        <v>0</v>
      </c>
      <c r="AP103" s="91">
        <f t="shared" si="4"/>
        <v>0</v>
      </c>
      <c r="AQ103" s="91">
        <f t="shared" si="1"/>
        <v>0</v>
      </c>
      <c r="AR103" s="91">
        <f t="shared" si="5"/>
        <v>0</v>
      </c>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row>
    <row r="104" spans="2:996" ht="14.1" customHeight="1" x14ac:dyDescent="0.25">
      <c r="D104" s="95"/>
      <c r="E104" s="96"/>
      <c r="F104" s="97"/>
      <c r="G104" s="97"/>
      <c r="H104" s="97"/>
      <c r="I104" s="98"/>
      <c r="J104" s="98"/>
      <c r="K104" s="28"/>
      <c r="L104" s="99"/>
      <c r="M104" s="99"/>
      <c r="N104" s="99"/>
      <c r="O104" s="99"/>
      <c r="P104" s="99"/>
      <c r="Q104" s="100" t="s">
        <v>23</v>
      </c>
      <c r="R104" s="561">
        <f>SUM(R64:S103)</f>
        <v>0</v>
      </c>
      <c r="S104" s="562"/>
      <c r="T104" s="561">
        <f>SUM(T64:U103)</f>
        <v>0</v>
      </c>
      <c r="U104" s="579"/>
      <c r="V104" s="563"/>
      <c r="W104" s="563"/>
      <c r="X104" s="108">
        <f>SUM(X64:X103)</f>
        <v>0</v>
      </c>
      <c r="Y104" s="580">
        <f>SUM(Y64:Z103)</f>
        <v>0</v>
      </c>
      <c r="Z104" s="560"/>
      <c r="AA104" s="581">
        <f>SUM(AA64:AC103)</f>
        <v>0</v>
      </c>
      <c r="AB104" s="581"/>
      <c r="AC104" s="581"/>
      <c r="AD104" s="560"/>
      <c r="AE104" s="560"/>
      <c r="AF104" s="550">
        <f>SUM(AF64:AI103)</f>
        <v>0</v>
      </c>
      <c r="AG104" s="550"/>
      <c r="AH104" s="550"/>
      <c r="AI104" s="550"/>
      <c r="AJ104" s="550">
        <f>SUM(AJ64:AM103)</f>
        <v>0</v>
      </c>
      <c r="AK104" s="550"/>
      <c r="AL104" s="550"/>
      <c r="AM104" s="564"/>
      <c r="AN104" s="8"/>
      <c r="AO104" s="88">
        <f>SUM(AO64:AO103)</f>
        <v>0</v>
      </c>
      <c r="AP104" s="90">
        <f>SUM(AP64:AP103)</f>
        <v>0</v>
      </c>
      <c r="AQ104" s="90">
        <f>SUM(AQ64:AQ103)</f>
        <v>0</v>
      </c>
      <c r="AR104" s="90">
        <f>SUM(AR64:AR103)</f>
        <v>0</v>
      </c>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row>
    <row r="105" spans="2:996" ht="14.1" customHeight="1" x14ac:dyDescent="0.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row>
    <row r="106" spans="2:996" ht="24" customHeight="1" x14ac:dyDescent="0.2">
      <c r="D106" s="418" t="s">
        <v>9</v>
      </c>
      <c r="E106" s="419"/>
      <c r="F106" s="420" t="s">
        <v>137</v>
      </c>
      <c r="G106" s="421"/>
      <c r="H106" s="421"/>
      <c r="I106" s="421"/>
      <c r="J106" s="421"/>
      <c r="K106" s="421"/>
      <c r="L106" s="421"/>
      <c r="M106" s="421"/>
      <c r="N106" s="421"/>
      <c r="O106" s="421"/>
      <c r="P106" s="421"/>
      <c r="Q106" s="421"/>
      <c r="R106" s="421"/>
      <c r="S106" s="421"/>
      <c r="T106" s="421"/>
      <c r="U106" s="421"/>
      <c r="V106" s="421"/>
      <c r="W106" s="421"/>
      <c r="X106" s="421"/>
      <c r="Y106" s="421"/>
      <c r="Z106" s="421"/>
      <c r="AA106" s="421"/>
      <c r="AB106" s="421"/>
      <c r="AC106" s="421"/>
      <c r="AD106" s="421"/>
      <c r="AE106" s="421"/>
      <c r="AF106" s="421"/>
      <c r="AG106" s="421"/>
      <c r="AH106" s="421"/>
      <c r="AI106" s="421"/>
      <c r="AJ106" s="421"/>
      <c r="AK106" s="421"/>
      <c r="AL106" s="421"/>
      <c r="AM106" s="422"/>
      <c r="AN106" s="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row>
    <row r="107" spans="2:996" ht="14.1" customHeight="1" x14ac:dyDescent="0.2">
      <c r="D107" s="531" t="s">
        <v>249</v>
      </c>
      <c r="E107" s="532"/>
      <c r="F107" s="532"/>
      <c r="G107" s="532"/>
      <c r="H107" s="532"/>
      <c r="I107" s="532"/>
      <c r="J107" s="532"/>
      <c r="K107" s="532"/>
      <c r="L107" s="532"/>
      <c r="M107" s="533"/>
      <c r="N107" s="591" t="s">
        <v>250</v>
      </c>
      <c r="O107" s="556" t="s">
        <v>138</v>
      </c>
      <c r="P107" s="547"/>
      <c r="Q107" s="547" t="s">
        <v>25</v>
      </c>
      <c r="R107" s="547"/>
      <c r="S107" s="547" t="s">
        <v>231</v>
      </c>
      <c r="T107" s="547"/>
      <c r="U107" s="547"/>
      <c r="V107" s="547"/>
      <c r="W107" s="558" t="s">
        <v>128</v>
      </c>
      <c r="X107" s="547" t="s">
        <v>26</v>
      </c>
      <c r="Y107" s="547"/>
      <c r="Z107" s="544" t="s">
        <v>251</v>
      </c>
      <c r="AA107" s="547" t="s">
        <v>252</v>
      </c>
      <c r="AB107" s="547"/>
      <c r="AC107" s="547" t="s">
        <v>130</v>
      </c>
      <c r="AD107" s="547"/>
      <c r="AE107" s="547"/>
      <c r="AF107" s="547" t="s">
        <v>227</v>
      </c>
      <c r="AG107" s="547"/>
      <c r="AH107" s="547"/>
      <c r="AI107" s="547"/>
      <c r="AJ107" s="547" t="s">
        <v>228</v>
      </c>
      <c r="AK107" s="547"/>
      <c r="AL107" s="547"/>
      <c r="AM107" s="596"/>
      <c r="AN107" s="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row>
    <row r="108" spans="2:996" ht="14.1" customHeight="1" x14ac:dyDescent="0.2">
      <c r="D108" s="534"/>
      <c r="E108" s="535"/>
      <c r="F108" s="535"/>
      <c r="G108" s="535"/>
      <c r="H108" s="535"/>
      <c r="I108" s="535"/>
      <c r="J108" s="535"/>
      <c r="K108" s="535"/>
      <c r="L108" s="535"/>
      <c r="M108" s="536"/>
      <c r="N108" s="592"/>
      <c r="O108" s="557"/>
      <c r="P108" s="548"/>
      <c r="Q108" s="548"/>
      <c r="R108" s="548"/>
      <c r="S108" s="548"/>
      <c r="T108" s="548"/>
      <c r="U108" s="548"/>
      <c r="V108" s="548"/>
      <c r="W108" s="559"/>
      <c r="X108" s="548"/>
      <c r="Y108" s="548"/>
      <c r="Z108" s="545"/>
      <c r="AA108" s="548"/>
      <c r="AB108" s="548"/>
      <c r="AC108" s="548"/>
      <c r="AD108" s="548"/>
      <c r="AE108" s="548"/>
      <c r="AF108" s="548"/>
      <c r="AG108" s="548"/>
      <c r="AH108" s="548"/>
      <c r="AI108" s="548"/>
      <c r="AJ108" s="548"/>
      <c r="AK108" s="548"/>
      <c r="AL108" s="548"/>
      <c r="AM108" s="553"/>
      <c r="AN108" s="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row>
    <row r="109" spans="2:996" ht="14.1" customHeight="1" x14ac:dyDescent="0.2">
      <c r="D109" s="534"/>
      <c r="E109" s="535"/>
      <c r="F109" s="535"/>
      <c r="G109" s="535"/>
      <c r="H109" s="535"/>
      <c r="I109" s="535"/>
      <c r="J109" s="535"/>
      <c r="K109" s="535"/>
      <c r="L109" s="535"/>
      <c r="M109" s="536"/>
      <c r="N109" s="592"/>
      <c r="O109" s="557"/>
      <c r="P109" s="548"/>
      <c r="Q109" s="548"/>
      <c r="R109" s="548"/>
      <c r="S109" s="548"/>
      <c r="T109" s="548"/>
      <c r="U109" s="548"/>
      <c r="V109" s="548"/>
      <c r="W109" s="559"/>
      <c r="X109" s="548"/>
      <c r="Y109" s="548"/>
      <c r="Z109" s="545"/>
      <c r="AA109" s="548"/>
      <c r="AB109" s="548"/>
      <c r="AC109" s="548"/>
      <c r="AD109" s="548"/>
      <c r="AE109" s="548"/>
      <c r="AF109" s="548"/>
      <c r="AG109" s="548"/>
      <c r="AH109" s="548"/>
      <c r="AI109" s="548"/>
      <c r="AJ109" s="548"/>
      <c r="AK109" s="548"/>
      <c r="AL109" s="548"/>
      <c r="AM109" s="553"/>
      <c r="AN109" s="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row>
    <row r="110" spans="2:996" ht="14.1" customHeight="1" x14ac:dyDescent="0.2">
      <c r="D110" s="537"/>
      <c r="E110" s="538"/>
      <c r="F110" s="538"/>
      <c r="G110" s="538"/>
      <c r="H110" s="538"/>
      <c r="I110" s="538"/>
      <c r="J110" s="538"/>
      <c r="K110" s="538"/>
      <c r="L110" s="538"/>
      <c r="M110" s="539"/>
      <c r="N110" s="565"/>
      <c r="O110" s="557"/>
      <c r="P110" s="548"/>
      <c r="Q110" s="548"/>
      <c r="R110" s="548"/>
      <c r="S110" s="548"/>
      <c r="T110" s="548"/>
      <c r="U110" s="548"/>
      <c r="V110" s="548"/>
      <c r="W110" s="559"/>
      <c r="X110" s="548"/>
      <c r="Y110" s="548"/>
      <c r="Z110" s="546"/>
      <c r="AA110" s="548"/>
      <c r="AB110" s="548"/>
      <c r="AC110" s="548"/>
      <c r="AD110" s="548"/>
      <c r="AE110" s="548"/>
      <c r="AF110" s="548"/>
      <c r="AG110" s="548"/>
      <c r="AH110" s="548"/>
      <c r="AI110" s="548"/>
      <c r="AJ110" s="548"/>
      <c r="AK110" s="548"/>
      <c r="AL110" s="548"/>
      <c r="AM110" s="553"/>
      <c r="AN110" s="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row>
    <row r="111" spans="2:996" ht="14.1" customHeight="1" x14ac:dyDescent="0.2">
      <c r="D111" s="81" t="s">
        <v>132</v>
      </c>
      <c r="E111" s="522" t="s">
        <v>154</v>
      </c>
      <c r="F111" s="523"/>
      <c r="G111" s="523"/>
      <c r="H111" s="523"/>
      <c r="I111" s="523"/>
      <c r="J111" s="523"/>
      <c r="K111" s="523"/>
      <c r="L111" s="523"/>
      <c r="M111" s="524"/>
      <c r="N111" s="86">
        <f ca="1">SUMIF($AD$64:$AE$103,D111,$AP$64:$AP$103)</f>
        <v>0</v>
      </c>
      <c r="O111" s="549">
        <f>SUMIF($AD$64:$AE$103,D111,$R$64:$S$103)</f>
        <v>0</v>
      </c>
      <c r="P111" s="549"/>
      <c r="Q111" s="549">
        <f>SUMIF($AD$64:$AE$103,D111,$T$64:$U$103)</f>
        <v>0</v>
      </c>
      <c r="R111" s="549"/>
      <c r="S111" s="593">
        <f ca="1">SUMIF($AD$64:$AE$103,D111,$AO$64:$AO$103)</f>
        <v>0</v>
      </c>
      <c r="T111" s="594"/>
      <c r="U111" s="594"/>
      <c r="V111" s="595"/>
      <c r="W111" s="86">
        <f ca="1">SUMIF($AD$64:$AE$103,D111,$X$64:$X$103)</f>
        <v>0</v>
      </c>
      <c r="X111" s="582">
        <f>SUMIF($AD$64:$AE$103,D111,$Y$64:$Z$103)</f>
        <v>0</v>
      </c>
      <c r="Y111" s="582"/>
      <c r="Z111" s="93">
        <f ca="1">SUMIF($AD$64:$AE$103,D111,$AQ$64:$AQ$103)</f>
        <v>0</v>
      </c>
      <c r="AA111" s="549">
        <f ca="1">SUMIF($AD$64:$AE$103,D111,$AR$64:$AR$103)</f>
        <v>0</v>
      </c>
      <c r="AB111" s="549"/>
      <c r="AC111" s="583">
        <f>SUMIF($AD$64:$AE$103,D111,$AA$64:$AC$103)</f>
        <v>0</v>
      </c>
      <c r="AD111" s="583"/>
      <c r="AE111" s="583"/>
      <c r="AF111" s="593">
        <f>SUMIF($AD$64:$AE$103,D111,$AF$64:$AI$103)</f>
        <v>0</v>
      </c>
      <c r="AG111" s="594"/>
      <c r="AH111" s="594"/>
      <c r="AI111" s="595"/>
      <c r="AJ111" s="577">
        <f>SUMIF($AD$64:$AE$103,D111,$AJ$64:$AM$103)</f>
        <v>0</v>
      </c>
      <c r="AK111" s="577"/>
      <c r="AL111" s="577"/>
      <c r="AM111" s="578"/>
      <c r="AN111" s="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row>
    <row r="112" spans="2:996" ht="14.1" customHeight="1" x14ac:dyDescent="0.2">
      <c r="D112" s="81" t="s">
        <v>133</v>
      </c>
      <c r="E112" s="522" t="s">
        <v>155</v>
      </c>
      <c r="F112" s="523"/>
      <c r="G112" s="523"/>
      <c r="H112" s="523"/>
      <c r="I112" s="523"/>
      <c r="J112" s="523"/>
      <c r="K112" s="523"/>
      <c r="L112" s="523"/>
      <c r="M112" s="524"/>
      <c r="N112" s="86">
        <f ca="1">SUMIF($AD$64:$AE$103,D112,$AP$64:$AP$103)</f>
        <v>0</v>
      </c>
      <c r="O112" s="549">
        <f>SUMIF($AD$64:$AE$103,D112,$R$64:$S$103)</f>
        <v>0</v>
      </c>
      <c r="P112" s="549"/>
      <c r="Q112" s="549">
        <f>SUMIF($AD$64:$AE$103,D112,$T$64:$U$103)</f>
        <v>0</v>
      </c>
      <c r="R112" s="549"/>
      <c r="S112" s="593">
        <f ca="1">SUMIF($AD$64:$AE$103,D112,$AO$64:$AO$103)</f>
        <v>0</v>
      </c>
      <c r="T112" s="594"/>
      <c r="U112" s="594"/>
      <c r="V112" s="595"/>
      <c r="W112" s="86">
        <f ca="1">SUMIF($AD$64:$AE$103,D112,$X$64:$X$103)</f>
        <v>0</v>
      </c>
      <c r="X112" s="582">
        <f>SUMIF($AD$64:$AE$103,D112,$Y$64:$Z$103)</f>
        <v>0</v>
      </c>
      <c r="Y112" s="582"/>
      <c r="Z112" s="93">
        <f ca="1">SUMIF($AD$64:$AE$103,D112,$AQ$64:$AQ$103)</f>
        <v>0</v>
      </c>
      <c r="AA112" s="549">
        <f ca="1">SUMIF($AD$64:$AE$103,D112,$AR$64:$AR$103)</f>
        <v>0</v>
      </c>
      <c r="AB112" s="549"/>
      <c r="AC112" s="583">
        <f>SUMIF($AD$64:$AE$103,D112,$AA$64:$AC$103)</f>
        <v>0</v>
      </c>
      <c r="AD112" s="583"/>
      <c r="AE112" s="583"/>
      <c r="AF112" s="593">
        <f>SUMIF($AD$64:$AE$103,D112,$AF$64:$AI$103)</f>
        <v>0</v>
      </c>
      <c r="AG112" s="594"/>
      <c r="AH112" s="594"/>
      <c r="AI112" s="595"/>
      <c r="AJ112" s="577">
        <f>SUMIF($AD$64:$AE$103,D112,$AJ$64:$AM$103)</f>
        <v>0</v>
      </c>
      <c r="AK112" s="577"/>
      <c r="AL112" s="577"/>
      <c r="AM112" s="578"/>
      <c r="AN112" s="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row>
    <row r="113" spans="4:996" ht="14.1" customHeight="1" x14ac:dyDescent="0.2">
      <c r="D113" s="81" t="s">
        <v>134</v>
      </c>
      <c r="E113" s="525" t="s">
        <v>156</v>
      </c>
      <c r="F113" s="526"/>
      <c r="G113" s="526"/>
      <c r="H113" s="526"/>
      <c r="I113" s="526"/>
      <c r="J113" s="526"/>
      <c r="K113" s="526"/>
      <c r="L113" s="526"/>
      <c r="M113" s="527"/>
      <c r="N113" s="86">
        <f ca="1">SUMIF($AD$64:$AE$103,D113,$AP$64:$AP$103)</f>
        <v>0</v>
      </c>
      <c r="O113" s="549">
        <f>SUMIF($AD$64:$AE$103,D113,$R$64:$S$103)</f>
        <v>0</v>
      </c>
      <c r="P113" s="549"/>
      <c r="Q113" s="549">
        <f>SUMIF($AD$64:$AE$103,D113,$T$64:$U$103)</f>
        <v>0</v>
      </c>
      <c r="R113" s="549"/>
      <c r="S113" s="593">
        <f ca="1">SUMIF($AD$64:$AE$103,D113,$AO$64:$AO$103)</f>
        <v>0</v>
      </c>
      <c r="T113" s="594"/>
      <c r="U113" s="594"/>
      <c r="V113" s="595"/>
      <c r="W113" s="86">
        <f ca="1">SUMIF($AD$64:$AE$103,D113,$X$64:$X$103)</f>
        <v>0</v>
      </c>
      <c r="X113" s="582">
        <f>SUMIF($AD$64:$AE$103,D113,$Y$64:$Z$103)</f>
        <v>0</v>
      </c>
      <c r="Y113" s="582"/>
      <c r="Z113" s="93">
        <f ca="1">SUMIF($AD$64:$AE$103,D113,$AQ$64:$AQ$103)</f>
        <v>0</v>
      </c>
      <c r="AA113" s="549">
        <f ca="1">SUMIF($AD$64:$AE$103,D113,$AR$64:$AR$103)</f>
        <v>0</v>
      </c>
      <c r="AB113" s="549"/>
      <c r="AC113" s="583">
        <f>SUMIF($AD$64:$AE$103,D113,$AA$64:$AC$103)</f>
        <v>0</v>
      </c>
      <c r="AD113" s="583"/>
      <c r="AE113" s="583"/>
      <c r="AF113" s="593">
        <f>SUMIF($AD$64:$AE$103,D113,$AF$64:$AI$103)</f>
        <v>0</v>
      </c>
      <c r="AG113" s="594"/>
      <c r="AH113" s="594"/>
      <c r="AI113" s="595"/>
      <c r="AJ113" s="577">
        <f>SUMIF($AD$64:$AE$103,D113,$AJ$64:$AM$103)</f>
        <v>0</v>
      </c>
      <c r="AK113" s="577"/>
      <c r="AL113" s="577"/>
      <c r="AM113" s="578"/>
      <c r="AN113" s="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row>
    <row r="114" spans="4:996" ht="21" customHeight="1" x14ac:dyDescent="0.2">
      <c r="D114" s="528" t="s">
        <v>139</v>
      </c>
      <c r="E114" s="529"/>
      <c r="F114" s="529"/>
      <c r="G114" s="529"/>
      <c r="H114" s="529"/>
      <c r="I114" s="529"/>
      <c r="J114" s="529"/>
      <c r="K114" s="529"/>
      <c r="L114" s="529"/>
      <c r="M114" s="530"/>
      <c r="N114" s="101">
        <f ca="1">SUM(N111:N113)</f>
        <v>0</v>
      </c>
      <c r="O114" s="597">
        <f>SUM(O111:P113)</f>
        <v>0</v>
      </c>
      <c r="P114" s="597"/>
      <c r="Q114" s="597">
        <f>SUM(Q111:R113)</f>
        <v>0</v>
      </c>
      <c r="R114" s="597"/>
      <c r="S114" s="586">
        <f ca="1">SUM(S111:V113)</f>
        <v>0</v>
      </c>
      <c r="T114" s="587"/>
      <c r="U114" s="587"/>
      <c r="V114" s="588"/>
      <c r="W114" s="101">
        <f ca="1">SUM(W111:W113)</f>
        <v>0</v>
      </c>
      <c r="X114" s="560">
        <f>SUM(X111:Y113)</f>
        <v>0</v>
      </c>
      <c r="Y114" s="560"/>
      <c r="Z114" s="107">
        <f ca="1">SUM(Z111:Z113)</f>
        <v>0</v>
      </c>
      <c r="AA114" s="597">
        <f ca="1">SUM(AA111:AB113)</f>
        <v>0</v>
      </c>
      <c r="AB114" s="597"/>
      <c r="AC114" s="581">
        <f>SUM(AC111:AE113)</f>
        <v>0</v>
      </c>
      <c r="AD114" s="581"/>
      <c r="AE114" s="581"/>
      <c r="AF114" s="586">
        <f>SUM(AF111:AI113)</f>
        <v>0</v>
      </c>
      <c r="AG114" s="587"/>
      <c r="AH114" s="587"/>
      <c r="AI114" s="588"/>
      <c r="AJ114" s="589">
        <f>SUM(AJ111:AM113)</f>
        <v>0</v>
      </c>
      <c r="AK114" s="589"/>
      <c r="AL114" s="589"/>
      <c r="AM114" s="590"/>
      <c r="AN114" s="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row>
  </sheetData>
  <sheetProtection algorithmName="SHA-512" hashValue="x9yAwyTxFbR6B13mLKIDJQjq60iMgLNsZKyr8lnmk8BBMgRci3scuiee+CbTrSGNZjJmjFX1WHEk8DsoP924Sg==" saltValue="VwceipFIRvmUdkw92Qxmfw==" spinCount="100000" sheet="1" objects="1" scenarios="1"/>
  <dataConsolidate/>
  <mergeCells count="549">
    <mergeCell ref="AC49:AE49"/>
    <mergeCell ref="AF49:AH49"/>
    <mergeCell ref="AC45:AE45"/>
    <mergeCell ref="Z51:AB51"/>
    <mergeCell ref="AC51:AE51"/>
    <mergeCell ref="AF51:AH51"/>
    <mergeCell ref="E59:L59"/>
    <mergeCell ref="M59:Q59"/>
    <mergeCell ref="AF44:AH44"/>
    <mergeCell ref="AC44:AE44"/>
    <mergeCell ref="Z44:AB44"/>
    <mergeCell ref="J45:Y45"/>
    <mergeCell ref="I44:Y44"/>
    <mergeCell ref="J46:Y46"/>
    <mergeCell ref="J47:Y47"/>
    <mergeCell ref="J48:Y48"/>
    <mergeCell ref="J49:Y49"/>
    <mergeCell ref="Z46:AB46"/>
    <mergeCell ref="AC46:AE46"/>
    <mergeCell ref="AF46:AH46"/>
    <mergeCell ref="Z47:AB47"/>
    <mergeCell ref="AC47:AE47"/>
    <mergeCell ref="AF47:AH47"/>
    <mergeCell ref="Z48:AB48"/>
    <mergeCell ref="AC48:AE48"/>
    <mergeCell ref="AF48:AH48"/>
    <mergeCell ref="Z49:AB49"/>
    <mergeCell ref="AJ114:AM114"/>
    <mergeCell ref="N107:N110"/>
    <mergeCell ref="S107:V110"/>
    <mergeCell ref="S111:V111"/>
    <mergeCell ref="S112:V112"/>
    <mergeCell ref="S113:V113"/>
    <mergeCell ref="AF112:AI112"/>
    <mergeCell ref="AF113:AI113"/>
    <mergeCell ref="AF107:AI110"/>
    <mergeCell ref="AJ107:AM110"/>
    <mergeCell ref="AF111:AI111"/>
    <mergeCell ref="AJ111:AM111"/>
    <mergeCell ref="AJ113:AM113"/>
    <mergeCell ref="O114:P114"/>
    <mergeCell ref="Q114:R114"/>
    <mergeCell ref="S114:V114"/>
    <mergeCell ref="X114:Y114"/>
    <mergeCell ref="AC114:AE114"/>
    <mergeCell ref="AA112:AB112"/>
    <mergeCell ref="AA113:AB113"/>
    <mergeCell ref="AA114:AB114"/>
    <mergeCell ref="AF114:AI114"/>
    <mergeCell ref="O112:P112"/>
    <mergeCell ref="Q112:R112"/>
    <mergeCell ref="X112:Y112"/>
    <mergeCell ref="AC112:AE112"/>
    <mergeCell ref="O113:P113"/>
    <mergeCell ref="Q113:R113"/>
    <mergeCell ref="X113:Y113"/>
    <mergeCell ref="AC113:AE113"/>
    <mergeCell ref="O111:P111"/>
    <mergeCell ref="Q111:R111"/>
    <mergeCell ref="X111:Y111"/>
    <mergeCell ref="AC111:AE111"/>
    <mergeCell ref="AA60:AC63"/>
    <mergeCell ref="T64:U64"/>
    <mergeCell ref="Y64:Z64"/>
    <mergeCell ref="AA64:AC64"/>
    <mergeCell ref="E65:L65"/>
    <mergeCell ref="Y66:Z66"/>
    <mergeCell ref="AA66:AC66"/>
    <mergeCell ref="V66:W66"/>
    <mergeCell ref="E103:L103"/>
    <mergeCell ref="E76:L76"/>
    <mergeCell ref="M76:Q76"/>
    <mergeCell ref="R60:S63"/>
    <mergeCell ref="T60:U63"/>
    <mergeCell ref="X60:X63"/>
    <mergeCell ref="Y60:Z63"/>
    <mergeCell ref="Y65:Z65"/>
    <mergeCell ref="E72:L72"/>
    <mergeCell ref="M72:Q72"/>
    <mergeCell ref="R72:S72"/>
    <mergeCell ref="E74:L74"/>
    <mergeCell ref="AJ112:AM112"/>
    <mergeCell ref="T69:U69"/>
    <mergeCell ref="Y69:Z69"/>
    <mergeCell ref="AA69:AC69"/>
    <mergeCell ref="T67:U67"/>
    <mergeCell ref="Y67:Z67"/>
    <mergeCell ref="AA67:AC67"/>
    <mergeCell ref="T71:U71"/>
    <mergeCell ref="AA68:AC68"/>
    <mergeCell ref="T104:U104"/>
    <mergeCell ref="Y104:Z104"/>
    <mergeCell ref="AA104:AC104"/>
    <mergeCell ref="Y70:Z70"/>
    <mergeCell ref="AA70:AC70"/>
    <mergeCell ref="AJ74:AM74"/>
    <mergeCell ref="AJ75:AM75"/>
    <mergeCell ref="V74:W74"/>
    <mergeCell ref="V75:W75"/>
    <mergeCell ref="AD76:AE76"/>
    <mergeCell ref="AA76:AC76"/>
    <mergeCell ref="T72:U72"/>
    <mergeCell ref="Y72:Z72"/>
    <mergeCell ref="AA72:AC72"/>
    <mergeCell ref="AJ73:AM73"/>
    <mergeCell ref="E64:L64"/>
    <mergeCell ref="M64:Q64"/>
    <mergeCell ref="R64:S64"/>
    <mergeCell ref="F12:AM12"/>
    <mergeCell ref="AD59:AE59"/>
    <mergeCell ref="AD60:AE63"/>
    <mergeCell ref="AD64:AE64"/>
    <mergeCell ref="AF59:AM59"/>
    <mergeCell ref="AJ64:AM64"/>
    <mergeCell ref="D12:E12"/>
    <mergeCell ref="D60:D63"/>
    <mergeCell ref="E60:L63"/>
    <mergeCell ref="M60:Q63"/>
    <mergeCell ref="E21:AM21"/>
    <mergeCell ref="E22:AM22"/>
    <mergeCell ref="E23:AM23"/>
    <mergeCell ref="E24:AM25"/>
    <mergeCell ref="E26:AM30"/>
    <mergeCell ref="E31:AM35"/>
    <mergeCell ref="E36:AM36"/>
    <mergeCell ref="J50:Y50"/>
    <mergeCell ref="J51:Y51"/>
    <mergeCell ref="Z45:AB45"/>
    <mergeCell ref="AF45:AH45"/>
    <mergeCell ref="E69:L69"/>
    <mergeCell ref="M69:Q69"/>
    <mergeCell ref="R69:S69"/>
    <mergeCell ref="E67:L67"/>
    <mergeCell ref="M67:Q67"/>
    <mergeCell ref="E71:L71"/>
    <mergeCell ref="M71:Q71"/>
    <mergeCell ref="R71:S71"/>
    <mergeCell ref="E73:L73"/>
    <mergeCell ref="M73:Q73"/>
    <mergeCell ref="R73:S73"/>
    <mergeCell ref="E68:L68"/>
    <mergeCell ref="AF67:AI67"/>
    <mergeCell ref="AF68:AI68"/>
    <mergeCell ref="AF69:AI69"/>
    <mergeCell ref="AD71:AE71"/>
    <mergeCell ref="AJ76:AM76"/>
    <mergeCell ref="AD72:AE72"/>
    <mergeCell ref="AJ71:AM71"/>
    <mergeCell ref="AJ72:AM72"/>
    <mergeCell ref="V71:W71"/>
    <mergeCell ref="V72:W72"/>
    <mergeCell ref="V73:W73"/>
    <mergeCell ref="AF70:AI70"/>
    <mergeCell ref="AF71:AI71"/>
    <mergeCell ref="AF72:AI72"/>
    <mergeCell ref="AF73:AI73"/>
    <mergeCell ref="Y71:Z71"/>
    <mergeCell ref="AA71:AC71"/>
    <mergeCell ref="AD70:AE70"/>
    <mergeCell ref="V70:W70"/>
    <mergeCell ref="V76:W76"/>
    <mergeCell ref="AD74:AE74"/>
    <mergeCell ref="AJ103:AM103"/>
    <mergeCell ref="D106:E106"/>
    <mergeCell ref="F106:AM106"/>
    <mergeCell ref="O107:P110"/>
    <mergeCell ref="Q107:R110"/>
    <mergeCell ref="W107:W110"/>
    <mergeCell ref="X107:Y110"/>
    <mergeCell ref="AC107:AE110"/>
    <mergeCell ref="AD104:AE104"/>
    <mergeCell ref="R104:S104"/>
    <mergeCell ref="V104:W104"/>
    <mergeCell ref="AJ104:AM104"/>
    <mergeCell ref="AD103:AE103"/>
    <mergeCell ref="V103:W103"/>
    <mergeCell ref="R103:S103"/>
    <mergeCell ref="R76:S76"/>
    <mergeCell ref="T76:U76"/>
    <mergeCell ref="T103:U103"/>
    <mergeCell ref="M103:Q103"/>
    <mergeCell ref="Y103:Z103"/>
    <mergeCell ref="AA103:AC103"/>
    <mergeCell ref="Y76:Z76"/>
    <mergeCell ref="R66:S66"/>
    <mergeCell ref="Y74:Z74"/>
    <mergeCell ref="AA74:AC74"/>
    <mergeCell ref="M68:Q68"/>
    <mergeCell ref="R68:S68"/>
    <mergeCell ref="T68:U68"/>
    <mergeCell ref="Y68:Z68"/>
    <mergeCell ref="V67:W67"/>
    <mergeCell ref="V68:W68"/>
    <mergeCell ref="V69:W69"/>
    <mergeCell ref="M74:Q74"/>
    <mergeCell ref="R74:S74"/>
    <mergeCell ref="R67:S67"/>
    <mergeCell ref="AA101:AC101"/>
    <mergeCell ref="AQ62:AQ63"/>
    <mergeCell ref="AP62:AP63"/>
    <mergeCell ref="AJ65:AM65"/>
    <mergeCell ref="AJ66:AM66"/>
    <mergeCell ref="AJ60:AM63"/>
    <mergeCell ref="AD66:AE66"/>
    <mergeCell ref="T59:U59"/>
    <mergeCell ref="AA59:AC59"/>
    <mergeCell ref="V59:W59"/>
    <mergeCell ref="V60:W63"/>
    <mergeCell ref="V64:W64"/>
    <mergeCell ref="V65:W65"/>
    <mergeCell ref="T65:U65"/>
    <mergeCell ref="T66:U66"/>
    <mergeCell ref="X59:Z59"/>
    <mergeCell ref="AO62:AO63"/>
    <mergeCell ref="AA65:AC65"/>
    <mergeCell ref="AF60:AI63"/>
    <mergeCell ref="AF64:AI64"/>
    <mergeCell ref="AF65:AI65"/>
    <mergeCell ref="AF66:AI66"/>
    <mergeCell ref="E112:M112"/>
    <mergeCell ref="E113:M113"/>
    <mergeCell ref="D114:M114"/>
    <mergeCell ref="D107:M110"/>
    <mergeCell ref="AR62:AR63"/>
    <mergeCell ref="B59:B63"/>
    <mergeCell ref="C59:C63"/>
    <mergeCell ref="Z107:Z110"/>
    <mergeCell ref="AA107:AB110"/>
    <mergeCell ref="AA111:AB111"/>
    <mergeCell ref="E111:M111"/>
    <mergeCell ref="AD65:AE65"/>
    <mergeCell ref="AJ70:AM70"/>
    <mergeCell ref="AJ67:AM67"/>
    <mergeCell ref="AJ68:AM68"/>
    <mergeCell ref="AJ69:AM69"/>
    <mergeCell ref="AD67:AE67"/>
    <mergeCell ref="AD68:AE68"/>
    <mergeCell ref="AF74:AI74"/>
    <mergeCell ref="AF75:AI75"/>
    <mergeCell ref="AF76:AI76"/>
    <mergeCell ref="AF103:AI103"/>
    <mergeCell ref="AF104:AI104"/>
    <mergeCell ref="AD69:AE69"/>
    <mergeCell ref="AJ77:AM77"/>
    <mergeCell ref="T73:U73"/>
    <mergeCell ref="Y73:Z73"/>
    <mergeCell ref="AA73:AC73"/>
    <mergeCell ref="AD73:AE73"/>
    <mergeCell ref="AL57:AM57"/>
    <mergeCell ref="R59:S59"/>
    <mergeCell ref="E57:AK57"/>
    <mergeCell ref="M65:Q65"/>
    <mergeCell ref="R65:S65"/>
    <mergeCell ref="E66:L66"/>
    <mergeCell ref="M66:Q66"/>
    <mergeCell ref="E75:L75"/>
    <mergeCell ref="M75:Q75"/>
    <mergeCell ref="R75:S75"/>
    <mergeCell ref="T75:U75"/>
    <mergeCell ref="Y75:Z75"/>
    <mergeCell ref="AA75:AC75"/>
    <mergeCell ref="AD75:AE75"/>
    <mergeCell ref="T74:U74"/>
    <mergeCell ref="E70:L70"/>
    <mergeCell ref="M70:Q70"/>
    <mergeCell ref="R70:S70"/>
    <mergeCell ref="T70:U70"/>
    <mergeCell ref="E77:L77"/>
    <mergeCell ref="M77:Q77"/>
    <mergeCell ref="R77:S77"/>
    <mergeCell ref="T77:U77"/>
    <mergeCell ref="V77:W77"/>
    <mergeCell ref="Y77:Z77"/>
    <mergeCell ref="AA77:AC77"/>
    <mergeCell ref="AD77:AE77"/>
    <mergeCell ref="AF77:AI77"/>
    <mergeCell ref="AJ78:AM78"/>
    <mergeCell ref="E79:L79"/>
    <mergeCell ref="M79:Q79"/>
    <mergeCell ref="R79:S79"/>
    <mergeCell ref="T79:U79"/>
    <mergeCell ref="V79:W79"/>
    <mergeCell ref="Y79:Z79"/>
    <mergeCell ref="AA79:AC79"/>
    <mergeCell ref="AD79:AE79"/>
    <mergeCell ref="AF79:AI79"/>
    <mergeCell ref="AJ79:AM79"/>
    <mergeCell ref="E78:L78"/>
    <mergeCell ref="M78:Q78"/>
    <mergeCell ref="R78:S78"/>
    <mergeCell ref="T78:U78"/>
    <mergeCell ref="V78:W78"/>
    <mergeCell ref="Y78:Z78"/>
    <mergeCell ref="AA78:AC78"/>
    <mergeCell ref="AD78:AE78"/>
    <mergeCell ref="AF78:AI78"/>
    <mergeCell ref="AJ80:AM80"/>
    <mergeCell ref="E81:L81"/>
    <mergeCell ref="M81:Q81"/>
    <mergeCell ref="R81:S81"/>
    <mergeCell ref="T81:U81"/>
    <mergeCell ref="V81:W81"/>
    <mergeCell ref="Y81:Z81"/>
    <mergeCell ref="AA81:AC81"/>
    <mergeCell ref="AD81:AE81"/>
    <mergeCell ref="AF81:AI81"/>
    <mergeCell ref="AJ81:AM81"/>
    <mergeCell ref="E80:L80"/>
    <mergeCell ref="M80:Q80"/>
    <mergeCell ref="R80:S80"/>
    <mergeCell ref="T80:U80"/>
    <mergeCell ref="V80:W80"/>
    <mergeCell ref="Y80:Z80"/>
    <mergeCell ref="AA80:AC80"/>
    <mergeCell ref="AD80:AE80"/>
    <mergeCell ref="AF80:AI80"/>
    <mergeCell ref="AJ82:AM82"/>
    <mergeCell ref="E83:L83"/>
    <mergeCell ref="M83:Q83"/>
    <mergeCell ref="R83:S83"/>
    <mergeCell ref="T83:U83"/>
    <mergeCell ref="V83:W83"/>
    <mergeCell ref="Y83:Z83"/>
    <mergeCell ref="AA83:AC83"/>
    <mergeCell ref="AD83:AE83"/>
    <mergeCell ref="AF83:AI83"/>
    <mergeCell ref="AJ83:AM83"/>
    <mergeCell ref="E82:L82"/>
    <mergeCell ref="M82:Q82"/>
    <mergeCell ref="R82:S82"/>
    <mergeCell ref="T82:U82"/>
    <mergeCell ref="V82:W82"/>
    <mergeCell ref="Y82:Z82"/>
    <mergeCell ref="AA82:AC82"/>
    <mergeCell ref="AD82:AE82"/>
    <mergeCell ref="AF82:AI82"/>
    <mergeCell ref="AJ84:AM84"/>
    <mergeCell ref="E85:L85"/>
    <mergeCell ref="M85:Q85"/>
    <mergeCell ref="R85:S85"/>
    <mergeCell ref="T85:U85"/>
    <mergeCell ref="V85:W85"/>
    <mergeCell ref="Y85:Z85"/>
    <mergeCell ref="AA85:AC85"/>
    <mergeCell ref="AD85:AE85"/>
    <mergeCell ref="AF85:AI85"/>
    <mergeCell ref="AJ85:AM85"/>
    <mergeCell ref="E84:L84"/>
    <mergeCell ref="M84:Q84"/>
    <mergeCell ref="R84:S84"/>
    <mergeCell ref="T84:U84"/>
    <mergeCell ref="V84:W84"/>
    <mergeCell ref="Y84:Z84"/>
    <mergeCell ref="AA84:AC84"/>
    <mergeCell ref="AD84:AE84"/>
    <mergeCell ref="AF84:AI84"/>
    <mergeCell ref="AJ86:AM86"/>
    <mergeCell ref="E87:L87"/>
    <mergeCell ref="M87:Q87"/>
    <mergeCell ref="R87:S87"/>
    <mergeCell ref="T87:U87"/>
    <mergeCell ref="V87:W87"/>
    <mergeCell ref="Y87:Z87"/>
    <mergeCell ref="AA87:AC87"/>
    <mergeCell ref="AD87:AE87"/>
    <mergeCell ref="AF87:AI87"/>
    <mergeCell ref="AJ87:AM87"/>
    <mergeCell ref="E86:L86"/>
    <mergeCell ref="M86:Q86"/>
    <mergeCell ref="R86:S86"/>
    <mergeCell ref="T86:U86"/>
    <mergeCell ref="V86:W86"/>
    <mergeCell ref="Y86:Z86"/>
    <mergeCell ref="AA86:AC86"/>
    <mergeCell ref="AD86:AE86"/>
    <mergeCell ref="AF86:AI86"/>
    <mergeCell ref="AJ88:AM88"/>
    <mergeCell ref="E89:L89"/>
    <mergeCell ref="M89:Q89"/>
    <mergeCell ref="R89:S89"/>
    <mergeCell ref="T89:U89"/>
    <mergeCell ref="V89:W89"/>
    <mergeCell ref="Y89:Z89"/>
    <mergeCell ref="AA89:AC89"/>
    <mergeCell ref="AD89:AE89"/>
    <mergeCell ref="AF89:AI89"/>
    <mergeCell ref="AJ89:AM89"/>
    <mergeCell ref="E88:L88"/>
    <mergeCell ref="M88:Q88"/>
    <mergeCell ref="R88:S88"/>
    <mergeCell ref="T88:U88"/>
    <mergeCell ref="V88:W88"/>
    <mergeCell ref="Y88:Z88"/>
    <mergeCell ref="AA88:AC88"/>
    <mergeCell ref="AD88:AE88"/>
    <mergeCell ref="AF88:AI88"/>
    <mergeCell ref="AJ90:AM90"/>
    <mergeCell ref="E91:L91"/>
    <mergeCell ref="M91:Q91"/>
    <mergeCell ref="R91:S91"/>
    <mergeCell ref="T91:U91"/>
    <mergeCell ref="V91:W91"/>
    <mergeCell ref="Y91:Z91"/>
    <mergeCell ref="AA91:AC91"/>
    <mergeCell ref="AD91:AE91"/>
    <mergeCell ref="AF91:AI91"/>
    <mergeCell ref="AJ91:AM91"/>
    <mergeCell ref="E90:L90"/>
    <mergeCell ref="M90:Q90"/>
    <mergeCell ref="R90:S90"/>
    <mergeCell ref="T90:U90"/>
    <mergeCell ref="V90:W90"/>
    <mergeCell ref="Y90:Z90"/>
    <mergeCell ref="AA90:AC90"/>
    <mergeCell ref="AD90:AE90"/>
    <mergeCell ref="AF90:AI90"/>
    <mergeCell ref="AJ92:AM92"/>
    <mergeCell ref="E93:L93"/>
    <mergeCell ref="M93:Q93"/>
    <mergeCell ref="R93:S93"/>
    <mergeCell ref="T93:U93"/>
    <mergeCell ref="V93:W93"/>
    <mergeCell ref="Y93:Z93"/>
    <mergeCell ref="AA93:AC93"/>
    <mergeCell ref="AD93:AE93"/>
    <mergeCell ref="AF93:AI93"/>
    <mergeCell ref="AJ93:AM93"/>
    <mergeCell ref="E92:L92"/>
    <mergeCell ref="M92:Q92"/>
    <mergeCell ref="R92:S92"/>
    <mergeCell ref="T92:U92"/>
    <mergeCell ref="V92:W92"/>
    <mergeCell ref="Y92:Z92"/>
    <mergeCell ref="AA92:AC92"/>
    <mergeCell ref="AD92:AE92"/>
    <mergeCell ref="AF92:AI92"/>
    <mergeCell ref="AJ94:AM94"/>
    <mergeCell ref="E95:L95"/>
    <mergeCell ref="M95:Q95"/>
    <mergeCell ref="R95:S95"/>
    <mergeCell ref="T95:U95"/>
    <mergeCell ref="V95:W95"/>
    <mergeCell ref="Y95:Z95"/>
    <mergeCell ref="AA95:AC95"/>
    <mergeCell ref="AD95:AE95"/>
    <mergeCell ref="AF95:AI95"/>
    <mergeCell ref="AJ95:AM95"/>
    <mergeCell ref="E94:L94"/>
    <mergeCell ref="M94:Q94"/>
    <mergeCell ref="R94:S94"/>
    <mergeCell ref="T94:U94"/>
    <mergeCell ref="V94:W94"/>
    <mergeCell ref="Y94:Z94"/>
    <mergeCell ref="AA94:AC94"/>
    <mergeCell ref="AD94:AE94"/>
    <mergeCell ref="AF94:AI94"/>
    <mergeCell ref="AJ96:AM96"/>
    <mergeCell ref="E97:L97"/>
    <mergeCell ref="M97:Q97"/>
    <mergeCell ref="R97:S97"/>
    <mergeCell ref="T97:U97"/>
    <mergeCell ref="V97:W97"/>
    <mergeCell ref="Y97:Z97"/>
    <mergeCell ref="AA97:AC97"/>
    <mergeCell ref="AD97:AE97"/>
    <mergeCell ref="AF97:AI97"/>
    <mergeCell ref="AJ97:AM97"/>
    <mergeCell ref="E96:L96"/>
    <mergeCell ref="M96:Q96"/>
    <mergeCell ref="R96:S96"/>
    <mergeCell ref="T96:U96"/>
    <mergeCell ref="V96:W96"/>
    <mergeCell ref="Y96:Z96"/>
    <mergeCell ref="AA96:AC96"/>
    <mergeCell ref="AD96:AE96"/>
    <mergeCell ref="AF96:AI96"/>
    <mergeCell ref="AJ98:AM98"/>
    <mergeCell ref="E99:L99"/>
    <mergeCell ref="M99:Q99"/>
    <mergeCell ref="R99:S99"/>
    <mergeCell ref="T99:U99"/>
    <mergeCell ref="V99:W99"/>
    <mergeCell ref="Y99:Z99"/>
    <mergeCell ref="AA99:AC99"/>
    <mergeCell ref="AD99:AE99"/>
    <mergeCell ref="AF99:AI99"/>
    <mergeCell ref="AJ99:AM99"/>
    <mergeCell ref="E98:L98"/>
    <mergeCell ref="M98:Q98"/>
    <mergeCell ref="R98:S98"/>
    <mergeCell ref="T98:U98"/>
    <mergeCell ref="V98:W98"/>
    <mergeCell ref="Y98:Z98"/>
    <mergeCell ref="AA98:AC98"/>
    <mergeCell ref="AD98:AE98"/>
    <mergeCell ref="AF98:AI98"/>
    <mergeCell ref="AJ100:AM100"/>
    <mergeCell ref="E101:L101"/>
    <mergeCell ref="M101:Q101"/>
    <mergeCell ref="R101:S101"/>
    <mergeCell ref="T101:U101"/>
    <mergeCell ref="V101:W101"/>
    <mergeCell ref="Y101:Z101"/>
    <mergeCell ref="AD101:AE101"/>
    <mergeCell ref="AF101:AI101"/>
    <mergeCell ref="AJ101:AM101"/>
    <mergeCell ref="E100:L100"/>
    <mergeCell ref="M100:Q100"/>
    <mergeCell ref="R100:S100"/>
    <mergeCell ref="T100:U100"/>
    <mergeCell ref="V100:W100"/>
    <mergeCell ref="Y100:Z100"/>
    <mergeCell ref="AA100:AC100"/>
    <mergeCell ref="AD100:AE100"/>
    <mergeCell ref="AF100:AI100"/>
    <mergeCell ref="AJ102:AM102"/>
    <mergeCell ref="E102:L102"/>
    <mergeCell ref="M102:Q102"/>
    <mergeCell ref="R102:S102"/>
    <mergeCell ref="T102:U102"/>
    <mergeCell ref="V102:W102"/>
    <mergeCell ref="Y102:Z102"/>
    <mergeCell ref="AA102:AC102"/>
    <mergeCell ref="AD102:AE102"/>
    <mergeCell ref="AF102:AI102"/>
    <mergeCell ref="E42:AM43"/>
    <mergeCell ref="V2:AM3"/>
    <mergeCell ref="V4:Z6"/>
    <mergeCell ref="AA4:AH6"/>
    <mergeCell ref="AI4:AM6"/>
    <mergeCell ref="I54:AM55"/>
    <mergeCell ref="E15:AM19"/>
    <mergeCell ref="E20:AM20"/>
    <mergeCell ref="E10:J10"/>
    <mergeCell ref="K10:AA10"/>
    <mergeCell ref="AC10:AI10"/>
    <mergeCell ref="AJ10:AM10"/>
    <mergeCell ref="E39:AM41"/>
    <mergeCell ref="E37:AM38"/>
    <mergeCell ref="D8:E8"/>
    <mergeCell ref="F8:AM8"/>
    <mergeCell ref="E9:J9"/>
    <mergeCell ref="K9:AM9"/>
    <mergeCell ref="Z52:AB52"/>
    <mergeCell ref="AC52:AE52"/>
    <mergeCell ref="AF52:AH52"/>
    <mergeCell ref="Z50:AB50"/>
    <mergeCell ref="AC50:AE50"/>
    <mergeCell ref="AF50:AH50"/>
  </mergeCells>
  <phoneticPr fontId="13" type="noConversion"/>
  <dataValidations xWindow="1197" yWindow="711" count="3">
    <dataValidation operator="equal" allowBlank="1" showErrorMessage="1" sqref="N56 N11:N14" xr:uid="{988D1EA5-1D6A-4917-9140-8A691B98039A}">
      <formula1>0</formula1>
      <formula2>0</formula2>
    </dataValidation>
    <dataValidation type="list" allowBlank="1" showInputMessage="1" showErrorMessage="1" errorTitle="El contenido no es válido" error="Seleccionar una de las opciones del desplegable" prompt="Seleccionar una de las opciones del desplegable" sqref="AL57:AM57" xr:uid="{B5DDE869-4E36-4BB0-B003-474584980EA6}">
      <formula1>"SI, NO"</formula1>
    </dataValidation>
    <dataValidation type="list" allowBlank="1" showInputMessage="1" showErrorMessage="1" sqref="AD64:AE103" xr:uid="{B12C5335-B33E-4CE4-B1E5-58177AF87A67}">
      <formula1>"R1,R2,R3"</formula1>
    </dataValidation>
  </dataValidations>
  <printOptions horizontalCentered="1"/>
  <pageMargins left="0.27559055118110237" right="0.27559055118110237" top="0.39370078740157483" bottom="0.27559055118110237" header="0.31496062992125984" footer="0.31496062992125984"/>
  <pageSetup paperSize="9" scale="97" fitToHeight="0" orientation="portrait" useFirstPageNumber="1" r:id="rId1"/>
  <rowBreaks count="1" manualBreakCount="1">
    <brk id="5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ABE6-81D4-4F3B-BAAA-156F587267C3}">
  <sheetPr>
    <tabColor theme="9" tint="0.39997558519241921"/>
    <pageSetUpPr fitToPage="1"/>
  </sheetPr>
  <dimension ref="A1:ALV122"/>
  <sheetViews>
    <sheetView showGridLines="0" zoomScale="130" zoomScaleNormal="130" zoomScaleSheetLayoutView="120" zoomScalePageLayoutView="80" workbookViewId="0">
      <selection activeCell="AM111" sqref="AM111"/>
    </sheetView>
  </sheetViews>
  <sheetFormatPr baseColWidth="10" defaultColWidth="9.140625" defaultRowHeight="12.75" x14ac:dyDescent="0.2"/>
  <cols>
    <col min="1" max="1" width="0.7109375" style="1" customWidth="1"/>
    <col min="2" max="37" width="2.85546875" style="1" customWidth="1"/>
    <col min="38" max="38" width="11.7109375" style="1" customWidth="1"/>
    <col min="39" max="39" width="19.42578125" style="1" customWidth="1"/>
    <col min="40" max="40" width="11.7109375" style="1" customWidth="1"/>
    <col min="41" max="1010" width="14.42578125" style="1" customWidth="1"/>
    <col min="1011" max="1014" width="14.42578125" customWidth="1"/>
  </cols>
  <sheetData>
    <row r="1" spans="1:1010" ht="3.75" customHeight="1" x14ac:dyDescent="0.2">
      <c r="A1" s="1">
        <v>5</v>
      </c>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row>
    <row r="2" spans="1:1010" ht="6" customHeight="1" x14ac:dyDescent="0.2">
      <c r="B2" s="170"/>
      <c r="C2" s="171"/>
      <c r="D2" s="171"/>
      <c r="E2" s="171"/>
      <c r="F2" s="171"/>
      <c r="G2" s="171"/>
      <c r="H2" s="171"/>
      <c r="I2" s="171"/>
      <c r="J2" s="171"/>
      <c r="K2" s="171"/>
      <c r="L2" s="171"/>
      <c r="M2" s="171"/>
      <c r="N2" s="171"/>
      <c r="O2" s="171"/>
      <c r="P2" s="171"/>
      <c r="Q2" s="171"/>
      <c r="R2" s="171"/>
      <c r="S2" s="171"/>
      <c r="T2" s="258" t="s">
        <v>3</v>
      </c>
      <c r="U2" s="259"/>
      <c r="V2" s="259"/>
      <c r="W2" s="259"/>
      <c r="X2" s="259"/>
      <c r="Y2" s="259"/>
      <c r="Z2" s="259"/>
      <c r="AA2" s="259"/>
      <c r="AB2" s="259"/>
      <c r="AC2" s="259"/>
      <c r="AD2" s="259"/>
      <c r="AE2" s="259"/>
      <c r="AF2" s="259"/>
      <c r="AG2" s="259"/>
      <c r="AH2" s="259"/>
      <c r="AI2" s="259"/>
      <c r="AJ2" s="259"/>
      <c r="AK2" s="260"/>
      <c r="AL2" s="174"/>
      <c r="AM2" s="169"/>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row>
    <row r="3" spans="1:1010" ht="12.75" customHeight="1" x14ac:dyDescent="0.2">
      <c r="B3" s="10"/>
      <c r="C3" s="6"/>
      <c r="D3" s="6"/>
      <c r="E3" s="6"/>
      <c r="F3" s="6"/>
      <c r="G3" s="175"/>
      <c r="I3" s="6"/>
      <c r="J3" s="6"/>
      <c r="K3" s="6"/>
      <c r="L3" s="6"/>
      <c r="M3" s="6"/>
      <c r="N3" s="6"/>
      <c r="O3" s="6"/>
      <c r="P3" s="6"/>
      <c r="Q3" s="6"/>
      <c r="R3" s="6"/>
      <c r="S3" s="6"/>
      <c r="T3" s="261"/>
      <c r="U3" s="262"/>
      <c r="V3" s="262"/>
      <c r="W3" s="262"/>
      <c r="X3" s="262"/>
      <c r="Y3" s="262"/>
      <c r="Z3" s="262"/>
      <c r="AA3" s="262"/>
      <c r="AB3" s="262"/>
      <c r="AC3" s="262"/>
      <c r="AD3" s="262"/>
      <c r="AE3" s="262"/>
      <c r="AF3" s="262"/>
      <c r="AG3" s="262"/>
      <c r="AH3" s="262"/>
      <c r="AI3" s="262"/>
      <c r="AJ3" s="262"/>
      <c r="AK3" s="263"/>
      <c r="AL3" s="174"/>
      <c r="AM3" s="169"/>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row>
    <row r="4" spans="1:1010" ht="12.75" customHeight="1" x14ac:dyDescent="0.2">
      <c r="B4" s="10"/>
      <c r="C4" s="6"/>
      <c r="D4" s="6"/>
      <c r="E4" s="6"/>
      <c r="F4" s="6"/>
      <c r="G4" s="175"/>
      <c r="I4" s="6"/>
      <c r="J4" s="6"/>
      <c r="K4" s="6"/>
      <c r="L4" s="6"/>
      <c r="M4" s="6"/>
      <c r="N4" s="6"/>
      <c r="O4" s="6"/>
      <c r="P4" s="6"/>
      <c r="Q4" s="6"/>
      <c r="R4" s="6"/>
      <c r="S4" s="6"/>
      <c r="T4" s="264" t="s">
        <v>171</v>
      </c>
      <c r="U4" s="265"/>
      <c r="V4" s="265"/>
      <c r="W4" s="265"/>
      <c r="X4" s="266"/>
      <c r="Y4" s="677" t="s">
        <v>144</v>
      </c>
      <c r="Z4" s="678"/>
      <c r="AA4" s="678"/>
      <c r="AB4" s="678"/>
      <c r="AC4" s="678"/>
      <c r="AD4" s="678"/>
      <c r="AE4" s="678"/>
      <c r="AF4" s="679"/>
      <c r="AG4" s="475" t="s">
        <v>269</v>
      </c>
      <c r="AH4" s="686"/>
      <c r="AI4" s="686"/>
      <c r="AJ4" s="686"/>
      <c r="AK4" s="687"/>
      <c r="AL4" s="174"/>
      <c r="AM4" s="169"/>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row>
    <row r="5" spans="1:1010" ht="12.75" customHeight="1" x14ac:dyDescent="0.2">
      <c r="B5" s="10"/>
      <c r="C5" s="6"/>
      <c r="D5" s="6"/>
      <c r="E5" s="6"/>
      <c r="F5" s="6"/>
      <c r="G5" s="175"/>
      <c r="I5" s="6"/>
      <c r="J5" s="6"/>
      <c r="K5" s="6"/>
      <c r="L5" s="6"/>
      <c r="M5" s="6"/>
      <c r="N5" s="6"/>
      <c r="O5" s="6"/>
      <c r="P5" s="6"/>
      <c r="Q5" s="6"/>
      <c r="R5" s="6"/>
      <c r="S5" s="6"/>
      <c r="T5" s="267"/>
      <c r="U5" s="268"/>
      <c r="V5" s="268"/>
      <c r="W5" s="268"/>
      <c r="X5" s="269"/>
      <c r="Y5" s="680"/>
      <c r="Z5" s="681"/>
      <c r="AA5" s="681"/>
      <c r="AB5" s="681"/>
      <c r="AC5" s="681"/>
      <c r="AD5" s="681"/>
      <c r="AE5" s="681"/>
      <c r="AF5" s="682"/>
      <c r="AG5" s="688"/>
      <c r="AH5" s="689"/>
      <c r="AI5" s="689"/>
      <c r="AJ5" s="689"/>
      <c r="AK5" s="690"/>
      <c r="AL5" s="174"/>
      <c r="AM5" s="169"/>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row>
    <row r="6" spans="1:1010" ht="6" customHeight="1" x14ac:dyDescent="0.2">
      <c r="B6" s="172"/>
      <c r="C6" s="173"/>
      <c r="D6" s="173"/>
      <c r="E6" s="173"/>
      <c r="F6" s="173"/>
      <c r="G6" s="173"/>
      <c r="H6" s="173"/>
      <c r="I6" s="173"/>
      <c r="J6" s="173"/>
      <c r="K6" s="173"/>
      <c r="L6" s="173"/>
      <c r="M6" s="173"/>
      <c r="N6" s="173"/>
      <c r="O6" s="173"/>
      <c r="P6" s="173"/>
      <c r="Q6" s="173"/>
      <c r="R6" s="173"/>
      <c r="S6" s="173"/>
      <c r="T6" s="270"/>
      <c r="U6" s="271"/>
      <c r="V6" s="271"/>
      <c r="W6" s="271"/>
      <c r="X6" s="272"/>
      <c r="Y6" s="683"/>
      <c r="Z6" s="684"/>
      <c r="AA6" s="684"/>
      <c r="AB6" s="684"/>
      <c r="AC6" s="684"/>
      <c r="AD6" s="684"/>
      <c r="AE6" s="684"/>
      <c r="AF6" s="685"/>
      <c r="AG6" s="691"/>
      <c r="AH6" s="692"/>
      <c r="AI6" s="692"/>
      <c r="AJ6" s="692"/>
      <c r="AK6" s="693"/>
      <c r="AL6" s="174"/>
      <c r="AM6" s="169"/>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row>
    <row r="7" spans="1:1010" ht="11.25" customHeight="1" x14ac:dyDescent="0.2">
      <c r="B7" s="2"/>
      <c r="C7" s="18" t="s">
        <v>1</v>
      </c>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row>
    <row r="8" spans="1:1010" ht="24" customHeight="1" x14ac:dyDescent="0.2">
      <c r="B8" s="418" t="s">
        <v>0</v>
      </c>
      <c r="C8" s="419"/>
      <c r="D8" s="420" t="s">
        <v>4</v>
      </c>
      <c r="E8" s="421"/>
      <c r="F8" s="421"/>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2"/>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row>
    <row r="9" spans="1:1010" ht="14.1" customHeight="1" x14ac:dyDescent="0.2">
      <c r="B9" s="176"/>
      <c r="C9" s="435" t="s">
        <v>5</v>
      </c>
      <c r="D9" s="435"/>
      <c r="E9" s="435"/>
      <c r="F9" s="435"/>
      <c r="G9" s="435"/>
      <c r="H9" s="435"/>
      <c r="I9" s="494">
        <f>'Ficha 1. RESUMEN ERRP'!$I$9</f>
        <v>0</v>
      </c>
      <c r="J9" s="494"/>
      <c r="K9" s="494"/>
      <c r="L9" s="494"/>
      <c r="M9" s="494"/>
      <c r="N9" s="494"/>
      <c r="O9" s="494"/>
      <c r="P9" s="494"/>
      <c r="Q9" s="494"/>
      <c r="R9" s="494"/>
      <c r="S9" s="494"/>
      <c r="T9" s="494"/>
      <c r="U9" s="494"/>
      <c r="V9" s="494"/>
      <c r="W9" s="494"/>
      <c r="X9" s="494"/>
      <c r="Y9" s="494"/>
      <c r="Z9" s="495"/>
      <c r="AA9" s="494"/>
      <c r="AB9" s="494"/>
      <c r="AC9" s="494"/>
      <c r="AD9" s="494"/>
      <c r="AE9" s="494"/>
      <c r="AF9" s="494"/>
      <c r="AG9" s="494"/>
      <c r="AH9" s="494"/>
      <c r="AI9" s="494"/>
      <c r="AJ9" s="494"/>
      <c r="AK9" s="496"/>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row>
    <row r="10" spans="1:1010" ht="13.9" customHeight="1" x14ac:dyDescent="0.2">
      <c r="B10" s="177"/>
      <c r="C10" s="488" t="s">
        <v>8</v>
      </c>
      <c r="D10" s="488"/>
      <c r="E10" s="488"/>
      <c r="F10" s="488"/>
      <c r="G10" s="488"/>
      <c r="H10" s="488"/>
      <c r="I10" s="489">
        <f>'Ficha 1. RESUMEN ERRP'!$I$10</f>
        <v>0</v>
      </c>
      <c r="J10" s="489"/>
      <c r="K10" s="489"/>
      <c r="L10" s="489"/>
      <c r="M10" s="489"/>
      <c r="N10" s="489"/>
      <c r="O10" s="489"/>
      <c r="P10" s="489"/>
      <c r="Q10" s="489"/>
      <c r="R10" s="489"/>
      <c r="S10" s="489"/>
      <c r="T10" s="489"/>
      <c r="U10" s="489"/>
      <c r="V10" s="489"/>
      <c r="W10" s="489"/>
      <c r="X10" s="489"/>
      <c r="Y10" s="489"/>
      <c r="Z10" s="178"/>
      <c r="AA10" s="488" t="s">
        <v>119</v>
      </c>
      <c r="AB10" s="488"/>
      <c r="AC10" s="488"/>
      <c r="AD10" s="488"/>
      <c r="AE10" s="488"/>
      <c r="AF10" s="488"/>
      <c r="AG10" s="488"/>
      <c r="AH10" s="490">
        <f>'Ficha 1. RESUMEN ERRP'!$AH$10</f>
        <v>0</v>
      </c>
      <c r="AI10" s="490"/>
      <c r="AJ10" s="490"/>
      <c r="AK10" s="491"/>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row>
    <row r="11" spans="1:1010" s="5" customFormat="1" ht="11.25" x14ac:dyDescent="0.2">
      <c r="A11" s="4"/>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row>
    <row r="12" spans="1:1010" s="5" customFormat="1" ht="24.75" customHeight="1" x14ac:dyDescent="0.2">
      <c r="A12" s="4"/>
      <c r="B12" s="653" t="s">
        <v>2</v>
      </c>
      <c r="C12" s="653"/>
      <c r="D12" s="652" t="s">
        <v>145</v>
      </c>
      <c r="E12" s="652"/>
      <c r="F12" s="652"/>
      <c r="G12" s="652"/>
      <c r="H12" s="652"/>
      <c r="I12" s="652"/>
      <c r="J12" s="652"/>
      <c r="K12" s="652"/>
      <c r="L12" s="652"/>
      <c r="M12" s="652"/>
      <c r="N12" s="652"/>
      <c r="O12" s="652"/>
      <c r="P12" s="652"/>
      <c r="Q12" s="652"/>
      <c r="R12" s="652"/>
      <c r="S12" s="652"/>
      <c r="T12" s="652"/>
      <c r="U12" s="652"/>
      <c r="V12" s="652"/>
      <c r="W12" s="652"/>
      <c r="X12" s="652"/>
      <c r="Y12" s="652"/>
      <c r="Z12" s="652"/>
      <c r="AA12" s="652"/>
      <c r="AB12" s="652"/>
      <c r="AC12" s="652"/>
      <c r="AD12" s="652"/>
      <c r="AE12" s="652"/>
      <c r="AF12" s="652"/>
      <c r="AG12" s="652"/>
      <c r="AH12" s="652"/>
      <c r="AI12" s="652"/>
      <c r="AJ12" s="652"/>
      <c r="AK12" s="652"/>
    </row>
    <row r="13" spans="1:1010" s="5" customFormat="1" ht="7.5" customHeight="1" x14ac:dyDescent="0.2">
      <c r="A13" s="4"/>
      <c r="B13" s="654"/>
      <c r="C13" s="655"/>
      <c r="D13" s="655"/>
      <c r="E13" s="655"/>
      <c r="F13" s="655"/>
      <c r="G13" s="655"/>
      <c r="H13" s="655"/>
      <c r="I13" s="655"/>
      <c r="J13" s="655"/>
      <c r="K13" s="655"/>
      <c r="L13" s="655"/>
      <c r="M13" s="655"/>
      <c r="N13" s="655"/>
      <c r="O13" s="655"/>
      <c r="P13" s="655"/>
      <c r="Q13" s="655"/>
      <c r="R13" s="655"/>
      <c r="S13" s="655"/>
      <c r="T13" s="655"/>
      <c r="U13" s="655"/>
      <c r="V13" s="655"/>
      <c r="W13" s="655"/>
      <c r="X13" s="655"/>
      <c r="Y13" s="655"/>
      <c r="Z13" s="655"/>
      <c r="AA13" s="655"/>
      <c r="AB13" s="655"/>
      <c r="AC13" s="655"/>
      <c r="AD13" s="655"/>
      <c r="AE13" s="655"/>
      <c r="AF13" s="655"/>
      <c r="AG13" s="655"/>
      <c r="AH13" s="655"/>
      <c r="AI13" s="655"/>
      <c r="AJ13" s="655"/>
      <c r="AK13" s="656"/>
    </row>
    <row r="14" spans="1:1010" s="5" customFormat="1" ht="14.1" customHeight="1" x14ac:dyDescent="0.2">
      <c r="A14" s="4"/>
      <c r="B14" s="672" t="s">
        <v>299</v>
      </c>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673"/>
    </row>
    <row r="15" spans="1:1010" s="5" customFormat="1" ht="14.1" customHeight="1" x14ac:dyDescent="0.2">
      <c r="A15" s="4"/>
      <c r="B15" s="674" t="s">
        <v>267</v>
      </c>
      <c r="C15" s="675"/>
      <c r="D15" s="675"/>
      <c r="E15" s="675"/>
      <c r="F15" s="675"/>
      <c r="G15" s="675"/>
      <c r="H15" s="675"/>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6"/>
      <c r="AL15" s="58"/>
    </row>
    <row r="16" spans="1:1010" s="5" customFormat="1" ht="14.1" customHeight="1" x14ac:dyDescent="0.2">
      <c r="A16" s="4"/>
      <c r="B16" s="674"/>
      <c r="C16" s="675"/>
      <c r="D16" s="675"/>
      <c r="E16" s="675"/>
      <c r="F16" s="675"/>
      <c r="G16" s="675"/>
      <c r="H16" s="675"/>
      <c r="I16" s="675"/>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c r="AK16" s="676"/>
    </row>
    <row r="17" spans="1:38" s="5" customFormat="1" ht="12.75" customHeight="1" x14ac:dyDescent="0.2">
      <c r="A17" s="4"/>
      <c r="B17" s="82"/>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4"/>
    </row>
    <row r="18" spans="1:38" s="5" customFormat="1" ht="14.1" customHeight="1" x14ac:dyDescent="0.2">
      <c r="A18" s="4"/>
      <c r="B18" s="45">
        <v>1</v>
      </c>
      <c r="C18" s="251" t="s">
        <v>285</v>
      </c>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2"/>
      <c r="AJ18" s="519"/>
      <c r="AK18" s="520"/>
      <c r="AL18" s="58"/>
    </row>
    <row r="19" spans="1:38" s="5" customFormat="1" ht="13.5" customHeight="1" x14ac:dyDescent="0.2">
      <c r="A19" s="4"/>
      <c r="B19" s="19"/>
      <c r="C19" s="15"/>
      <c r="D19" s="15"/>
      <c r="E19" s="15"/>
      <c r="F19" s="15"/>
      <c r="G19" s="15"/>
      <c r="H19" s="15"/>
      <c r="I19" s="15"/>
      <c r="J19" s="15"/>
      <c r="K19" s="15"/>
      <c r="L19" s="15"/>
      <c r="M19" s="15"/>
      <c r="N19" s="15"/>
      <c r="O19" s="15"/>
      <c r="P19" s="15"/>
      <c r="Q19" s="15"/>
      <c r="R19" s="15"/>
      <c r="S19" s="15"/>
      <c r="T19" s="15"/>
      <c r="U19" s="15"/>
      <c r="V19" s="15"/>
      <c r="W19" s="15"/>
      <c r="X19" s="47"/>
      <c r="Y19" s="47"/>
      <c r="Z19" s="16"/>
      <c r="AA19" s="16"/>
      <c r="AB19" s="16"/>
      <c r="AC19" s="16"/>
      <c r="AD19" s="16"/>
      <c r="AE19" s="16"/>
      <c r="AF19" s="16"/>
      <c r="AG19" s="16"/>
      <c r="AH19" s="16"/>
      <c r="AI19" s="16"/>
      <c r="AJ19" s="16"/>
      <c r="AK19" s="32"/>
    </row>
    <row r="20" spans="1:38" s="5" customFormat="1" ht="13.5" customHeight="1" x14ac:dyDescent="0.2">
      <c r="A20" s="4"/>
      <c r="B20" s="660" t="s">
        <v>101</v>
      </c>
      <c r="C20" s="661"/>
      <c r="D20" s="661"/>
      <c r="E20" s="661"/>
      <c r="F20" s="664">
        <v>1</v>
      </c>
      <c r="G20" s="668" t="s">
        <v>22</v>
      </c>
      <c r="H20" s="668"/>
      <c r="I20" s="668"/>
      <c r="J20" s="668"/>
      <c r="K20" s="670"/>
      <c r="L20" s="670"/>
      <c r="M20" s="670"/>
      <c r="N20" s="670"/>
      <c r="O20" s="670"/>
      <c r="P20" s="670"/>
      <c r="Q20" s="670"/>
      <c r="R20" s="670"/>
      <c r="S20" s="670"/>
      <c r="T20" s="670"/>
      <c r="U20" s="670"/>
      <c r="V20" s="670"/>
      <c r="W20" s="639" t="s">
        <v>105</v>
      </c>
      <c r="X20" s="639"/>
      <c r="Y20" s="639"/>
      <c r="Z20" s="639"/>
      <c r="AA20" s="640"/>
      <c r="AB20" s="645" t="s">
        <v>29</v>
      </c>
      <c r="AC20" s="639"/>
      <c r="AD20" s="639"/>
      <c r="AE20" s="639"/>
      <c r="AF20" s="640"/>
      <c r="AG20" s="645" t="s">
        <v>106</v>
      </c>
      <c r="AH20" s="639"/>
      <c r="AI20" s="639"/>
      <c r="AJ20" s="639"/>
      <c r="AK20" s="648"/>
    </row>
    <row r="21" spans="1:38" s="5" customFormat="1" ht="13.5" customHeight="1" x14ac:dyDescent="0.2">
      <c r="A21" s="4"/>
      <c r="B21" s="662"/>
      <c r="C21" s="663"/>
      <c r="D21" s="663"/>
      <c r="E21" s="663"/>
      <c r="F21" s="665"/>
      <c r="G21" s="669"/>
      <c r="H21" s="669"/>
      <c r="I21" s="669"/>
      <c r="J21" s="669"/>
      <c r="K21" s="671"/>
      <c r="L21" s="671"/>
      <c r="M21" s="671"/>
      <c r="N21" s="671"/>
      <c r="O21" s="671"/>
      <c r="P21" s="671"/>
      <c r="Q21" s="671"/>
      <c r="R21" s="671"/>
      <c r="S21" s="671"/>
      <c r="T21" s="671"/>
      <c r="U21" s="671"/>
      <c r="V21" s="671"/>
      <c r="W21" s="641"/>
      <c r="X21" s="641"/>
      <c r="Y21" s="641"/>
      <c r="Z21" s="641"/>
      <c r="AA21" s="642"/>
      <c r="AB21" s="646"/>
      <c r="AC21" s="641"/>
      <c r="AD21" s="641"/>
      <c r="AE21" s="641"/>
      <c r="AF21" s="642"/>
      <c r="AG21" s="646"/>
      <c r="AH21" s="641"/>
      <c r="AI21" s="641"/>
      <c r="AJ21" s="641"/>
      <c r="AK21" s="649"/>
    </row>
    <row r="22" spans="1:38" s="5" customFormat="1" ht="13.5" customHeight="1" x14ac:dyDescent="0.2">
      <c r="A22" s="4"/>
      <c r="B22" s="657" t="s">
        <v>147</v>
      </c>
      <c r="C22" s="658"/>
      <c r="D22" s="658"/>
      <c r="E22" s="658"/>
      <c r="F22" s="658"/>
      <c r="G22" s="658"/>
      <c r="H22" s="658"/>
      <c r="I22" s="658"/>
      <c r="J22" s="658"/>
      <c r="K22" s="658"/>
      <c r="L22" s="658"/>
      <c r="M22" s="658"/>
      <c r="N22" s="658"/>
      <c r="O22" s="658"/>
      <c r="P22" s="658"/>
      <c r="Q22" s="658"/>
      <c r="R22" s="658"/>
      <c r="S22" s="658"/>
      <c r="T22" s="658"/>
      <c r="U22" s="658"/>
      <c r="V22" s="659"/>
      <c r="W22" s="643"/>
      <c r="X22" s="643"/>
      <c r="Y22" s="643"/>
      <c r="Z22" s="643"/>
      <c r="AA22" s="644"/>
      <c r="AB22" s="647"/>
      <c r="AC22" s="643"/>
      <c r="AD22" s="643"/>
      <c r="AE22" s="643"/>
      <c r="AF22" s="644"/>
      <c r="AG22" s="647"/>
      <c r="AH22" s="643"/>
      <c r="AI22" s="643"/>
      <c r="AJ22" s="643"/>
      <c r="AK22" s="650"/>
    </row>
    <row r="23" spans="1:38" s="5" customFormat="1" ht="13.5" customHeight="1" x14ac:dyDescent="0.2">
      <c r="A23" s="4"/>
      <c r="B23" s="22">
        <v>1</v>
      </c>
      <c r="C23" s="293"/>
      <c r="D23" s="294"/>
      <c r="E23" s="294"/>
      <c r="F23" s="294"/>
      <c r="G23" s="294"/>
      <c r="H23" s="294"/>
      <c r="I23" s="294"/>
      <c r="J23" s="294"/>
      <c r="K23" s="294"/>
      <c r="L23" s="294"/>
      <c r="M23" s="294"/>
      <c r="N23" s="294"/>
      <c r="O23" s="294"/>
      <c r="P23" s="294"/>
      <c r="Q23" s="294"/>
      <c r="R23" s="294"/>
      <c r="S23" s="294"/>
      <c r="T23" s="294"/>
      <c r="U23" s="294"/>
      <c r="V23" s="621"/>
      <c r="W23" s="607"/>
      <c r="X23" s="607"/>
      <c r="Y23" s="607"/>
      <c r="Z23" s="607"/>
      <c r="AA23" s="608"/>
      <c r="AB23" s="609"/>
      <c r="AC23" s="607"/>
      <c r="AD23" s="607"/>
      <c r="AE23" s="607"/>
      <c r="AF23" s="608"/>
      <c r="AG23" s="610">
        <f>W23+AB23</f>
        <v>0</v>
      </c>
      <c r="AH23" s="611"/>
      <c r="AI23" s="611"/>
      <c r="AJ23" s="611"/>
      <c r="AK23" s="612"/>
      <c r="AL23" s="35"/>
    </row>
    <row r="24" spans="1:38" s="5" customFormat="1" ht="13.5" customHeight="1" x14ac:dyDescent="0.2">
      <c r="A24" s="4"/>
      <c r="B24" s="20">
        <v>2</v>
      </c>
      <c r="C24" s="293"/>
      <c r="D24" s="294"/>
      <c r="E24" s="294"/>
      <c r="F24" s="294"/>
      <c r="G24" s="294"/>
      <c r="H24" s="294"/>
      <c r="I24" s="294"/>
      <c r="J24" s="294"/>
      <c r="K24" s="294"/>
      <c r="L24" s="294"/>
      <c r="M24" s="294"/>
      <c r="N24" s="294"/>
      <c r="O24" s="294"/>
      <c r="P24" s="294"/>
      <c r="Q24" s="294"/>
      <c r="R24" s="294"/>
      <c r="S24" s="294"/>
      <c r="T24" s="294"/>
      <c r="U24" s="294"/>
      <c r="V24" s="621"/>
      <c r="W24" s="607"/>
      <c r="X24" s="607"/>
      <c r="Y24" s="607"/>
      <c r="Z24" s="607"/>
      <c r="AA24" s="608"/>
      <c r="AB24" s="609"/>
      <c r="AC24" s="607"/>
      <c r="AD24" s="607"/>
      <c r="AE24" s="607"/>
      <c r="AF24" s="608"/>
      <c r="AG24" s="610">
        <f t="shared" ref="AG24:AG31" si="0">W24+AB24</f>
        <v>0</v>
      </c>
      <c r="AH24" s="611"/>
      <c r="AI24" s="611"/>
      <c r="AJ24" s="611"/>
      <c r="AK24" s="612"/>
      <c r="AL24" s="35"/>
    </row>
    <row r="25" spans="1:38" s="5" customFormat="1" ht="13.5" customHeight="1" x14ac:dyDescent="0.2">
      <c r="A25" s="4"/>
      <c r="B25" s="20">
        <v>3</v>
      </c>
      <c r="C25" s="293"/>
      <c r="D25" s="294"/>
      <c r="E25" s="294"/>
      <c r="F25" s="294"/>
      <c r="G25" s="294"/>
      <c r="H25" s="294"/>
      <c r="I25" s="294"/>
      <c r="J25" s="294"/>
      <c r="K25" s="294"/>
      <c r="L25" s="294"/>
      <c r="M25" s="294"/>
      <c r="N25" s="294"/>
      <c r="O25" s="294"/>
      <c r="P25" s="294"/>
      <c r="Q25" s="294"/>
      <c r="R25" s="294"/>
      <c r="S25" s="294"/>
      <c r="T25" s="294"/>
      <c r="U25" s="294"/>
      <c r="V25" s="621"/>
      <c r="W25" s="607"/>
      <c r="X25" s="607"/>
      <c r="Y25" s="607"/>
      <c r="Z25" s="607"/>
      <c r="AA25" s="608"/>
      <c r="AB25" s="609"/>
      <c r="AC25" s="607"/>
      <c r="AD25" s="607"/>
      <c r="AE25" s="607"/>
      <c r="AF25" s="608"/>
      <c r="AG25" s="610">
        <f t="shared" si="0"/>
        <v>0</v>
      </c>
      <c r="AH25" s="611"/>
      <c r="AI25" s="611"/>
      <c r="AJ25" s="611"/>
      <c r="AK25" s="612"/>
      <c r="AL25" s="35"/>
    </row>
    <row r="26" spans="1:38" s="5" customFormat="1" ht="13.5" customHeight="1" x14ac:dyDescent="0.2">
      <c r="A26" s="4"/>
      <c r="B26" s="20">
        <v>4</v>
      </c>
      <c r="C26" s="293"/>
      <c r="D26" s="294"/>
      <c r="E26" s="294"/>
      <c r="F26" s="294"/>
      <c r="G26" s="294"/>
      <c r="H26" s="294"/>
      <c r="I26" s="294"/>
      <c r="J26" s="294"/>
      <c r="K26" s="294"/>
      <c r="L26" s="294"/>
      <c r="M26" s="294"/>
      <c r="N26" s="294"/>
      <c r="O26" s="294"/>
      <c r="P26" s="294"/>
      <c r="Q26" s="294"/>
      <c r="R26" s="294"/>
      <c r="S26" s="294"/>
      <c r="T26" s="294"/>
      <c r="U26" s="294"/>
      <c r="V26" s="621"/>
      <c r="W26" s="607"/>
      <c r="X26" s="607"/>
      <c r="Y26" s="607"/>
      <c r="Z26" s="607"/>
      <c r="AA26" s="608"/>
      <c r="AB26" s="609"/>
      <c r="AC26" s="607"/>
      <c r="AD26" s="607"/>
      <c r="AE26" s="607"/>
      <c r="AF26" s="608"/>
      <c r="AG26" s="610">
        <f t="shared" si="0"/>
        <v>0</v>
      </c>
      <c r="AH26" s="611"/>
      <c r="AI26" s="611"/>
      <c r="AJ26" s="611"/>
      <c r="AK26" s="612"/>
      <c r="AL26" s="35"/>
    </row>
    <row r="27" spans="1:38" s="5" customFormat="1" ht="13.5" customHeight="1" x14ac:dyDescent="0.2">
      <c r="A27" s="4"/>
      <c r="B27" s="21" t="s">
        <v>12</v>
      </c>
      <c r="C27" s="293"/>
      <c r="D27" s="294"/>
      <c r="E27" s="294"/>
      <c r="F27" s="294"/>
      <c r="G27" s="294"/>
      <c r="H27" s="294"/>
      <c r="I27" s="294"/>
      <c r="J27" s="294"/>
      <c r="K27" s="294"/>
      <c r="L27" s="294"/>
      <c r="M27" s="294"/>
      <c r="N27" s="294"/>
      <c r="O27" s="294"/>
      <c r="P27" s="294"/>
      <c r="Q27" s="294"/>
      <c r="R27" s="294"/>
      <c r="S27" s="294"/>
      <c r="T27" s="294"/>
      <c r="U27" s="294"/>
      <c r="V27" s="621"/>
      <c r="W27" s="607"/>
      <c r="X27" s="607"/>
      <c r="Y27" s="607"/>
      <c r="Z27" s="607"/>
      <c r="AA27" s="608"/>
      <c r="AB27" s="609"/>
      <c r="AC27" s="607"/>
      <c r="AD27" s="607"/>
      <c r="AE27" s="607"/>
      <c r="AF27" s="608"/>
      <c r="AG27" s="610">
        <f t="shared" si="0"/>
        <v>0</v>
      </c>
      <c r="AH27" s="611"/>
      <c r="AI27" s="611"/>
      <c r="AJ27" s="611"/>
      <c r="AK27" s="612"/>
    </row>
    <row r="28" spans="1:38" s="5" customFormat="1" ht="13.5" customHeight="1" x14ac:dyDescent="0.2">
      <c r="A28" s="4"/>
      <c r="B28" s="21" t="s">
        <v>12</v>
      </c>
      <c r="C28" s="293"/>
      <c r="D28" s="294"/>
      <c r="E28" s="294"/>
      <c r="F28" s="294"/>
      <c r="G28" s="294"/>
      <c r="H28" s="294"/>
      <c r="I28" s="294"/>
      <c r="J28" s="294"/>
      <c r="K28" s="294"/>
      <c r="L28" s="294"/>
      <c r="M28" s="294"/>
      <c r="N28" s="294"/>
      <c r="O28" s="294"/>
      <c r="P28" s="294"/>
      <c r="Q28" s="294"/>
      <c r="R28" s="294"/>
      <c r="S28" s="294"/>
      <c r="T28" s="294"/>
      <c r="U28" s="294"/>
      <c r="V28" s="621"/>
      <c r="W28" s="607"/>
      <c r="X28" s="607"/>
      <c r="Y28" s="607"/>
      <c r="Z28" s="607"/>
      <c r="AA28" s="608"/>
      <c r="AB28" s="609"/>
      <c r="AC28" s="607"/>
      <c r="AD28" s="607"/>
      <c r="AE28" s="607"/>
      <c r="AF28" s="608"/>
      <c r="AG28" s="610">
        <f>W28+AB28</f>
        <v>0</v>
      </c>
      <c r="AH28" s="611"/>
      <c r="AI28" s="611"/>
      <c r="AJ28" s="611"/>
      <c r="AK28" s="612"/>
    </row>
    <row r="29" spans="1:38" s="5" customFormat="1" ht="13.5" customHeight="1" x14ac:dyDescent="0.2">
      <c r="A29" s="4"/>
      <c r="B29" s="21" t="s">
        <v>12</v>
      </c>
      <c r="C29" s="293"/>
      <c r="D29" s="294"/>
      <c r="E29" s="294"/>
      <c r="F29" s="294"/>
      <c r="G29" s="294"/>
      <c r="H29" s="294"/>
      <c r="I29" s="294"/>
      <c r="J29" s="294"/>
      <c r="K29" s="294"/>
      <c r="L29" s="294"/>
      <c r="M29" s="294"/>
      <c r="N29" s="294"/>
      <c r="O29" s="294"/>
      <c r="P29" s="294"/>
      <c r="Q29" s="294"/>
      <c r="R29" s="294"/>
      <c r="S29" s="294"/>
      <c r="T29" s="294"/>
      <c r="U29" s="294"/>
      <c r="V29" s="621"/>
      <c r="W29" s="607"/>
      <c r="X29" s="607"/>
      <c r="Y29" s="607"/>
      <c r="Z29" s="607"/>
      <c r="AA29" s="608"/>
      <c r="AB29" s="609"/>
      <c r="AC29" s="607"/>
      <c r="AD29" s="607"/>
      <c r="AE29" s="607"/>
      <c r="AF29" s="608"/>
      <c r="AG29" s="610">
        <f>W29+AB29</f>
        <v>0</v>
      </c>
      <c r="AH29" s="611"/>
      <c r="AI29" s="611"/>
      <c r="AJ29" s="611"/>
      <c r="AK29" s="612"/>
    </row>
    <row r="30" spans="1:38" s="5" customFormat="1" ht="13.5" customHeight="1" x14ac:dyDescent="0.2">
      <c r="A30" s="4"/>
      <c r="B30" s="21" t="s">
        <v>12</v>
      </c>
      <c r="C30" s="293"/>
      <c r="D30" s="294"/>
      <c r="E30" s="294"/>
      <c r="F30" s="294"/>
      <c r="G30" s="294"/>
      <c r="H30" s="294"/>
      <c r="I30" s="294"/>
      <c r="J30" s="294"/>
      <c r="K30" s="294"/>
      <c r="L30" s="294"/>
      <c r="M30" s="294"/>
      <c r="N30" s="294"/>
      <c r="O30" s="294"/>
      <c r="P30" s="294"/>
      <c r="Q30" s="294"/>
      <c r="R30" s="294"/>
      <c r="S30" s="294"/>
      <c r="T30" s="294"/>
      <c r="U30" s="294"/>
      <c r="V30" s="621"/>
      <c r="W30" s="607"/>
      <c r="X30" s="607"/>
      <c r="Y30" s="607"/>
      <c r="Z30" s="607"/>
      <c r="AA30" s="608"/>
      <c r="AB30" s="609"/>
      <c r="AC30" s="607"/>
      <c r="AD30" s="607"/>
      <c r="AE30" s="607"/>
      <c r="AF30" s="608"/>
      <c r="AG30" s="610">
        <f t="shared" si="0"/>
        <v>0</v>
      </c>
      <c r="AH30" s="611"/>
      <c r="AI30" s="611"/>
      <c r="AJ30" s="611"/>
      <c r="AK30" s="612"/>
    </row>
    <row r="31" spans="1:38" s="5" customFormat="1" ht="13.5" customHeight="1" x14ac:dyDescent="0.2">
      <c r="A31" s="4"/>
      <c r="B31" s="21" t="s">
        <v>12</v>
      </c>
      <c r="C31" s="293"/>
      <c r="D31" s="294"/>
      <c r="E31" s="294"/>
      <c r="F31" s="294"/>
      <c r="G31" s="294"/>
      <c r="H31" s="294"/>
      <c r="I31" s="294"/>
      <c r="J31" s="294"/>
      <c r="K31" s="294"/>
      <c r="L31" s="294"/>
      <c r="M31" s="294"/>
      <c r="N31" s="294"/>
      <c r="O31" s="294"/>
      <c r="P31" s="294"/>
      <c r="Q31" s="294"/>
      <c r="R31" s="294"/>
      <c r="S31" s="294"/>
      <c r="T31" s="294"/>
      <c r="U31" s="294"/>
      <c r="V31" s="621"/>
      <c r="W31" s="607"/>
      <c r="X31" s="607"/>
      <c r="Y31" s="607"/>
      <c r="Z31" s="607"/>
      <c r="AA31" s="608"/>
      <c r="AB31" s="609"/>
      <c r="AC31" s="607"/>
      <c r="AD31" s="607"/>
      <c r="AE31" s="607"/>
      <c r="AF31" s="608"/>
      <c r="AG31" s="610">
        <f t="shared" si="0"/>
        <v>0</v>
      </c>
      <c r="AH31" s="611"/>
      <c r="AI31" s="611"/>
      <c r="AJ31" s="611"/>
      <c r="AK31" s="612"/>
    </row>
    <row r="32" spans="1:38" s="5" customFormat="1" ht="13.5" customHeight="1" x14ac:dyDescent="0.2">
      <c r="A32" s="4"/>
      <c r="B32" s="666"/>
      <c r="C32" s="667"/>
      <c r="D32" s="667"/>
      <c r="E32" s="667"/>
      <c r="F32" s="667"/>
      <c r="G32" s="667"/>
      <c r="H32" s="14"/>
      <c r="I32" s="14"/>
      <c r="J32" s="14"/>
      <c r="K32" s="12"/>
      <c r="L32" s="14"/>
      <c r="M32" s="14"/>
      <c r="N32" s="14"/>
      <c r="O32" s="14"/>
      <c r="P32" s="14"/>
      <c r="Q32" s="14"/>
      <c r="R32" s="14"/>
      <c r="S32" s="14"/>
      <c r="T32" s="14"/>
      <c r="U32" s="14"/>
      <c r="V32" s="13" t="s">
        <v>13</v>
      </c>
      <c r="W32" s="622">
        <f>SUM(W23:AA31)</f>
        <v>0</v>
      </c>
      <c r="X32" s="623"/>
      <c r="Y32" s="623"/>
      <c r="Z32" s="623"/>
      <c r="AA32" s="624"/>
      <c r="AB32" s="625">
        <f>SUM(AB23:AF31)</f>
        <v>0</v>
      </c>
      <c r="AC32" s="626"/>
      <c r="AD32" s="626"/>
      <c r="AE32" s="626"/>
      <c r="AF32" s="627"/>
      <c r="AG32" s="622">
        <f>SUM(AG23:AK31)</f>
        <v>0</v>
      </c>
      <c r="AH32" s="623"/>
      <c r="AI32" s="623"/>
      <c r="AJ32" s="623"/>
      <c r="AK32" s="628"/>
    </row>
    <row r="33" spans="1:37" s="5" customFormat="1" ht="9.75" customHeight="1" x14ac:dyDescent="0.2">
      <c r="A33" s="4"/>
      <c r="B33" s="24"/>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5"/>
    </row>
    <row r="34" spans="1:37" ht="13.5" customHeight="1" x14ac:dyDescent="0.2">
      <c r="B34" s="660" t="s">
        <v>101</v>
      </c>
      <c r="C34" s="661"/>
      <c r="D34" s="661"/>
      <c r="E34" s="661"/>
      <c r="F34" s="664">
        <v>2</v>
      </c>
      <c r="G34" s="668" t="s">
        <v>22</v>
      </c>
      <c r="H34" s="668"/>
      <c r="I34" s="668"/>
      <c r="J34" s="668"/>
      <c r="K34" s="670"/>
      <c r="L34" s="670"/>
      <c r="M34" s="670"/>
      <c r="N34" s="670"/>
      <c r="O34" s="670"/>
      <c r="P34" s="670"/>
      <c r="Q34" s="670"/>
      <c r="R34" s="670"/>
      <c r="S34" s="670"/>
      <c r="T34" s="670"/>
      <c r="U34" s="670"/>
      <c r="V34" s="670"/>
      <c r="W34" s="639" t="s">
        <v>105</v>
      </c>
      <c r="X34" s="639"/>
      <c r="Y34" s="639"/>
      <c r="Z34" s="639"/>
      <c r="AA34" s="640"/>
      <c r="AB34" s="645" t="s">
        <v>29</v>
      </c>
      <c r="AC34" s="639"/>
      <c r="AD34" s="639"/>
      <c r="AE34" s="639"/>
      <c r="AF34" s="640"/>
      <c r="AG34" s="645" t="s">
        <v>106</v>
      </c>
      <c r="AH34" s="639"/>
      <c r="AI34" s="639"/>
      <c r="AJ34" s="639"/>
      <c r="AK34" s="648"/>
    </row>
    <row r="35" spans="1:37" ht="13.5" customHeight="1" x14ac:dyDescent="0.2">
      <c r="B35" s="662"/>
      <c r="C35" s="663"/>
      <c r="D35" s="663"/>
      <c r="E35" s="663"/>
      <c r="F35" s="665"/>
      <c r="G35" s="669"/>
      <c r="H35" s="669"/>
      <c r="I35" s="669"/>
      <c r="J35" s="669"/>
      <c r="K35" s="671"/>
      <c r="L35" s="671"/>
      <c r="M35" s="671"/>
      <c r="N35" s="671"/>
      <c r="O35" s="671"/>
      <c r="P35" s="671"/>
      <c r="Q35" s="671"/>
      <c r="R35" s="671"/>
      <c r="S35" s="671"/>
      <c r="T35" s="671"/>
      <c r="U35" s="671"/>
      <c r="V35" s="671"/>
      <c r="W35" s="641"/>
      <c r="X35" s="641"/>
      <c r="Y35" s="641"/>
      <c r="Z35" s="641"/>
      <c r="AA35" s="642"/>
      <c r="AB35" s="646"/>
      <c r="AC35" s="641"/>
      <c r="AD35" s="641"/>
      <c r="AE35" s="641"/>
      <c r="AF35" s="642"/>
      <c r="AG35" s="646"/>
      <c r="AH35" s="641"/>
      <c r="AI35" s="641"/>
      <c r="AJ35" s="641"/>
      <c r="AK35" s="649"/>
    </row>
    <row r="36" spans="1:37" ht="13.5" customHeight="1" x14ac:dyDescent="0.2">
      <c r="B36" s="657" t="s">
        <v>147</v>
      </c>
      <c r="C36" s="658"/>
      <c r="D36" s="658"/>
      <c r="E36" s="658"/>
      <c r="F36" s="658"/>
      <c r="G36" s="658"/>
      <c r="H36" s="658"/>
      <c r="I36" s="658"/>
      <c r="J36" s="658"/>
      <c r="K36" s="658"/>
      <c r="L36" s="658"/>
      <c r="M36" s="658"/>
      <c r="N36" s="658"/>
      <c r="O36" s="658"/>
      <c r="P36" s="658"/>
      <c r="Q36" s="658"/>
      <c r="R36" s="658"/>
      <c r="S36" s="658"/>
      <c r="T36" s="658"/>
      <c r="U36" s="658"/>
      <c r="V36" s="659"/>
      <c r="W36" s="643"/>
      <c r="X36" s="643"/>
      <c r="Y36" s="643"/>
      <c r="Z36" s="643"/>
      <c r="AA36" s="644"/>
      <c r="AB36" s="647"/>
      <c r="AC36" s="643"/>
      <c r="AD36" s="643"/>
      <c r="AE36" s="643"/>
      <c r="AF36" s="644"/>
      <c r="AG36" s="647"/>
      <c r="AH36" s="643"/>
      <c r="AI36" s="643"/>
      <c r="AJ36" s="643"/>
      <c r="AK36" s="650"/>
    </row>
    <row r="37" spans="1:37" ht="13.5" customHeight="1" x14ac:dyDescent="0.2">
      <c r="B37" s="22">
        <v>1</v>
      </c>
      <c r="C37" s="293"/>
      <c r="D37" s="294"/>
      <c r="E37" s="294"/>
      <c r="F37" s="294"/>
      <c r="G37" s="294"/>
      <c r="H37" s="294"/>
      <c r="I37" s="294"/>
      <c r="J37" s="294"/>
      <c r="K37" s="294"/>
      <c r="L37" s="294"/>
      <c r="M37" s="294"/>
      <c r="N37" s="294"/>
      <c r="O37" s="294"/>
      <c r="P37" s="294"/>
      <c r="Q37" s="294"/>
      <c r="R37" s="294"/>
      <c r="S37" s="294"/>
      <c r="T37" s="294"/>
      <c r="U37" s="294"/>
      <c r="V37" s="621"/>
      <c r="W37" s="607"/>
      <c r="X37" s="607"/>
      <c r="Y37" s="607"/>
      <c r="Z37" s="607"/>
      <c r="AA37" s="608"/>
      <c r="AB37" s="609"/>
      <c r="AC37" s="607"/>
      <c r="AD37" s="607"/>
      <c r="AE37" s="607"/>
      <c r="AF37" s="608"/>
      <c r="AG37" s="610">
        <f>W37+AB37</f>
        <v>0</v>
      </c>
      <c r="AH37" s="611"/>
      <c r="AI37" s="611"/>
      <c r="AJ37" s="611"/>
      <c r="AK37" s="612"/>
    </row>
    <row r="38" spans="1:37" ht="13.5" customHeight="1" x14ac:dyDescent="0.2">
      <c r="B38" s="20">
        <v>2</v>
      </c>
      <c r="C38" s="293"/>
      <c r="D38" s="294"/>
      <c r="E38" s="294"/>
      <c r="F38" s="294"/>
      <c r="G38" s="294"/>
      <c r="H38" s="294"/>
      <c r="I38" s="294"/>
      <c r="J38" s="294"/>
      <c r="K38" s="294"/>
      <c r="L38" s="294"/>
      <c r="M38" s="294"/>
      <c r="N38" s="294"/>
      <c r="O38" s="294"/>
      <c r="P38" s="294"/>
      <c r="Q38" s="294"/>
      <c r="R38" s="294"/>
      <c r="S38" s="294"/>
      <c r="T38" s="294"/>
      <c r="U38" s="294"/>
      <c r="V38" s="621"/>
      <c r="W38" s="607"/>
      <c r="X38" s="607"/>
      <c r="Y38" s="607"/>
      <c r="Z38" s="607"/>
      <c r="AA38" s="608"/>
      <c r="AB38" s="609"/>
      <c r="AC38" s="607"/>
      <c r="AD38" s="607"/>
      <c r="AE38" s="607"/>
      <c r="AF38" s="608"/>
      <c r="AG38" s="610">
        <f t="shared" ref="AG38:AG45" si="1">W38+AB38</f>
        <v>0</v>
      </c>
      <c r="AH38" s="611"/>
      <c r="AI38" s="611"/>
      <c r="AJ38" s="611"/>
      <c r="AK38" s="612"/>
    </row>
    <row r="39" spans="1:37" ht="13.5" customHeight="1" x14ac:dyDescent="0.2">
      <c r="B39" s="20">
        <v>3</v>
      </c>
      <c r="C39" s="293"/>
      <c r="D39" s="294"/>
      <c r="E39" s="294"/>
      <c r="F39" s="294"/>
      <c r="G39" s="294"/>
      <c r="H39" s="294"/>
      <c r="I39" s="294"/>
      <c r="J39" s="294"/>
      <c r="K39" s="294"/>
      <c r="L39" s="294"/>
      <c r="M39" s="294"/>
      <c r="N39" s="294"/>
      <c r="O39" s="294"/>
      <c r="P39" s="294"/>
      <c r="Q39" s="294"/>
      <c r="R39" s="294"/>
      <c r="S39" s="294"/>
      <c r="T39" s="294"/>
      <c r="U39" s="294"/>
      <c r="V39" s="621"/>
      <c r="W39" s="607"/>
      <c r="X39" s="607"/>
      <c r="Y39" s="607"/>
      <c r="Z39" s="607"/>
      <c r="AA39" s="608"/>
      <c r="AB39" s="609"/>
      <c r="AC39" s="607"/>
      <c r="AD39" s="607"/>
      <c r="AE39" s="607"/>
      <c r="AF39" s="608"/>
      <c r="AG39" s="610">
        <f t="shared" si="1"/>
        <v>0</v>
      </c>
      <c r="AH39" s="611"/>
      <c r="AI39" s="611"/>
      <c r="AJ39" s="611"/>
      <c r="AK39" s="612"/>
    </row>
    <row r="40" spans="1:37" ht="13.5" customHeight="1" x14ac:dyDescent="0.2">
      <c r="B40" s="20">
        <v>4</v>
      </c>
      <c r="C40" s="293"/>
      <c r="D40" s="294"/>
      <c r="E40" s="294"/>
      <c r="F40" s="294"/>
      <c r="G40" s="294"/>
      <c r="H40" s="294"/>
      <c r="I40" s="294"/>
      <c r="J40" s="294"/>
      <c r="K40" s="294"/>
      <c r="L40" s="294"/>
      <c r="M40" s="294"/>
      <c r="N40" s="294"/>
      <c r="O40" s="294"/>
      <c r="P40" s="294"/>
      <c r="Q40" s="294"/>
      <c r="R40" s="294"/>
      <c r="S40" s="294"/>
      <c r="T40" s="294"/>
      <c r="U40" s="294"/>
      <c r="V40" s="621"/>
      <c r="W40" s="607"/>
      <c r="X40" s="607"/>
      <c r="Y40" s="607"/>
      <c r="Z40" s="607"/>
      <c r="AA40" s="608"/>
      <c r="AB40" s="609"/>
      <c r="AC40" s="607"/>
      <c r="AD40" s="607"/>
      <c r="AE40" s="607"/>
      <c r="AF40" s="608"/>
      <c r="AG40" s="610">
        <f t="shared" si="1"/>
        <v>0</v>
      </c>
      <c r="AH40" s="611"/>
      <c r="AI40" s="611"/>
      <c r="AJ40" s="611"/>
      <c r="AK40" s="612"/>
    </row>
    <row r="41" spans="1:37" ht="13.5" customHeight="1" x14ac:dyDescent="0.2">
      <c r="B41" s="21" t="s">
        <v>12</v>
      </c>
      <c r="C41" s="293"/>
      <c r="D41" s="294"/>
      <c r="E41" s="294"/>
      <c r="F41" s="294"/>
      <c r="G41" s="294"/>
      <c r="H41" s="294"/>
      <c r="I41" s="294"/>
      <c r="J41" s="294"/>
      <c r="K41" s="294"/>
      <c r="L41" s="294"/>
      <c r="M41" s="294"/>
      <c r="N41" s="294"/>
      <c r="O41" s="294"/>
      <c r="P41" s="294"/>
      <c r="Q41" s="294"/>
      <c r="R41" s="294"/>
      <c r="S41" s="294"/>
      <c r="T41" s="294"/>
      <c r="U41" s="294"/>
      <c r="V41" s="621"/>
      <c r="W41" s="607"/>
      <c r="X41" s="607"/>
      <c r="Y41" s="607"/>
      <c r="Z41" s="607"/>
      <c r="AA41" s="608"/>
      <c r="AB41" s="609"/>
      <c r="AC41" s="607"/>
      <c r="AD41" s="607"/>
      <c r="AE41" s="607"/>
      <c r="AF41" s="608"/>
      <c r="AG41" s="610">
        <f t="shared" si="1"/>
        <v>0</v>
      </c>
      <c r="AH41" s="611"/>
      <c r="AI41" s="611"/>
      <c r="AJ41" s="611"/>
      <c r="AK41" s="612"/>
    </row>
    <row r="42" spans="1:37" ht="13.5" customHeight="1" x14ac:dyDescent="0.2">
      <c r="B42" s="21" t="s">
        <v>12</v>
      </c>
      <c r="C42" s="293"/>
      <c r="D42" s="294"/>
      <c r="E42" s="294"/>
      <c r="F42" s="294"/>
      <c r="G42" s="294"/>
      <c r="H42" s="294"/>
      <c r="I42" s="294"/>
      <c r="J42" s="294"/>
      <c r="K42" s="294"/>
      <c r="L42" s="294"/>
      <c r="M42" s="294"/>
      <c r="N42" s="294"/>
      <c r="O42" s="294"/>
      <c r="P42" s="294"/>
      <c r="Q42" s="294"/>
      <c r="R42" s="294"/>
      <c r="S42" s="294"/>
      <c r="T42" s="294"/>
      <c r="U42" s="294"/>
      <c r="V42" s="621"/>
      <c r="W42" s="607"/>
      <c r="X42" s="607"/>
      <c r="Y42" s="607"/>
      <c r="Z42" s="607"/>
      <c r="AA42" s="608"/>
      <c r="AB42" s="609"/>
      <c r="AC42" s="607"/>
      <c r="AD42" s="607"/>
      <c r="AE42" s="607"/>
      <c r="AF42" s="608"/>
      <c r="AG42" s="610">
        <f>W42+AB42</f>
        <v>0</v>
      </c>
      <c r="AH42" s="611"/>
      <c r="AI42" s="611"/>
      <c r="AJ42" s="611"/>
      <c r="AK42" s="612"/>
    </row>
    <row r="43" spans="1:37" ht="13.5" customHeight="1" x14ac:dyDescent="0.2">
      <c r="B43" s="21" t="s">
        <v>12</v>
      </c>
      <c r="C43" s="293"/>
      <c r="D43" s="294"/>
      <c r="E43" s="294"/>
      <c r="F43" s="294"/>
      <c r="G43" s="294"/>
      <c r="H43" s="294"/>
      <c r="I43" s="294"/>
      <c r="J43" s="294"/>
      <c r="K43" s="294"/>
      <c r="L43" s="294"/>
      <c r="M43" s="294"/>
      <c r="N43" s="294"/>
      <c r="O43" s="294"/>
      <c r="P43" s="294"/>
      <c r="Q43" s="294"/>
      <c r="R43" s="294"/>
      <c r="S43" s="294"/>
      <c r="T43" s="294"/>
      <c r="U43" s="294"/>
      <c r="V43" s="621"/>
      <c r="W43" s="607"/>
      <c r="X43" s="607"/>
      <c r="Y43" s="607"/>
      <c r="Z43" s="607"/>
      <c r="AA43" s="608"/>
      <c r="AB43" s="609"/>
      <c r="AC43" s="607"/>
      <c r="AD43" s="607"/>
      <c r="AE43" s="607"/>
      <c r="AF43" s="608"/>
      <c r="AG43" s="610">
        <f>W43+AB43</f>
        <v>0</v>
      </c>
      <c r="AH43" s="611"/>
      <c r="AI43" s="611"/>
      <c r="AJ43" s="611"/>
      <c r="AK43" s="612"/>
    </row>
    <row r="44" spans="1:37" ht="13.5" customHeight="1" x14ac:dyDescent="0.2">
      <c r="B44" s="21" t="s">
        <v>12</v>
      </c>
      <c r="C44" s="293"/>
      <c r="D44" s="294"/>
      <c r="E44" s="294"/>
      <c r="F44" s="294"/>
      <c r="G44" s="294"/>
      <c r="H44" s="294"/>
      <c r="I44" s="294"/>
      <c r="J44" s="294"/>
      <c r="K44" s="294"/>
      <c r="L44" s="294"/>
      <c r="M44" s="294"/>
      <c r="N44" s="294"/>
      <c r="O44" s="294"/>
      <c r="P44" s="294"/>
      <c r="Q44" s="294"/>
      <c r="R44" s="294"/>
      <c r="S44" s="294"/>
      <c r="T44" s="294"/>
      <c r="U44" s="294"/>
      <c r="V44" s="621"/>
      <c r="W44" s="607"/>
      <c r="X44" s="607"/>
      <c r="Y44" s="607"/>
      <c r="Z44" s="607"/>
      <c r="AA44" s="608"/>
      <c r="AB44" s="609"/>
      <c r="AC44" s="607"/>
      <c r="AD44" s="607"/>
      <c r="AE44" s="607"/>
      <c r="AF44" s="608"/>
      <c r="AG44" s="610">
        <f t="shared" si="1"/>
        <v>0</v>
      </c>
      <c r="AH44" s="611"/>
      <c r="AI44" s="611"/>
      <c r="AJ44" s="611"/>
      <c r="AK44" s="612"/>
    </row>
    <row r="45" spans="1:37" ht="13.5" customHeight="1" x14ac:dyDescent="0.2">
      <c r="B45" s="21" t="s">
        <v>12</v>
      </c>
      <c r="C45" s="293"/>
      <c r="D45" s="294"/>
      <c r="E45" s="294"/>
      <c r="F45" s="294"/>
      <c r="G45" s="294"/>
      <c r="H45" s="294"/>
      <c r="I45" s="294"/>
      <c r="J45" s="294"/>
      <c r="K45" s="294"/>
      <c r="L45" s="294"/>
      <c r="M45" s="294"/>
      <c r="N45" s="294"/>
      <c r="O45" s="294"/>
      <c r="P45" s="294"/>
      <c r="Q45" s="294"/>
      <c r="R45" s="294"/>
      <c r="S45" s="294"/>
      <c r="T45" s="294"/>
      <c r="U45" s="294"/>
      <c r="V45" s="621"/>
      <c r="W45" s="607"/>
      <c r="X45" s="607"/>
      <c r="Y45" s="607"/>
      <c r="Z45" s="607"/>
      <c r="AA45" s="608"/>
      <c r="AB45" s="609"/>
      <c r="AC45" s="607"/>
      <c r="AD45" s="607"/>
      <c r="AE45" s="607"/>
      <c r="AF45" s="608"/>
      <c r="AG45" s="610">
        <f t="shared" si="1"/>
        <v>0</v>
      </c>
      <c r="AH45" s="611"/>
      <c r="AI45" s="611"/>
      <c r="AJ45" s="611"/>
      <c r="AK45" s="612"/>
    </row>
    <row r="46" spans="1:37" ht="13.5" customHeight="1" x14ac:dyDescent="0.2">
      <c r="B46" s="666"/>
      <c r="C46" s="667"/>
      <c r="D46" s="667"/>
      <c r="E46" s="667"/>
      <c r="F46" s="667"/>
      <c r="G46" s="667"/>
      <c r="H46" s="14"/>
      <c r="I46" s="14"/>
      <c r="J46" s="14"/>
      <c r="K46" s="12"/>
      <c r="L46" s="14"/>
      <c r="M46" s="14"/>
      <c r="N46" s="14"/>
      <c r="O46" s="14"/>
      <c r="P46" s="14"/>
      <c r="Q46" s="14"/>
      <c r="R46" s="14"/>
      <c r="S46" s="14"/>
      <c r="T46" s="14"/>
      <c r="U46" s="14"/>
      <c r="V46" s="13" t="s">
        <v>13</v>
      </c>
      <c r="W46" s="622">
        <f>SUM(W37:AA45)</f>
        <v>0</v>
      </c>
      <c r="X46" s="623"/>
      <c r="Y46" s="623"/>
      <c r="Z46" s="623"/>
      <c r="AA46" s="624"/>
      <c r="AB46" s="625">
        <f>SUM(AB37:AF45)</f>
        <v>0</v>
      </c>
      <c r="AC46" s="626"/>
      <c r="AD46" s="626"/>
      <c r="AE46" s="626"/>
      <c r="AF46" s="627"/>
      <c r="AG46" s="622">
        <f>SUM(AG37:AK45)</f>
        <v>0</v>
      </c>
      <c r="AH46" s="623"/>
      <c r="AI46" s="623"/>
      <c r="AJ46" s="623"/>
      <c r="AK46" s="628"/>
    </row>
    <row r="47" spans="1:37" ht="11.25" customHeight="1" x14ac:dyDescent="0.2">
      <c r="B47" s="10"/>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71"/>
      <c r="AH47" s="71"/>
      <c r="AI47" s="71"/>
      <c r="AJ47" s="71"/>
      <c r="AK47" s="72"/>
    </row>
    <row r="48" spans="1:37" ht="13.5" customHeight="1" x14ac:dyDescent="0.2">
      <c r="B48" s="660" t="s">
        <v>101</v>
      </c>
      <c r="C48" s="661"/>
      <c r="D48" s="661"/>
      <c r="E48" s="661"/>
      <c r="F48" s="664">
        <v>3</v>
      </c>
      <c r="G48" s="668" t="s">
        <v>22</v>
      </c>
      <c r="H48" s="668"/>
      <c r="I48" s="668"/>
      <c r="J48" s="668"/>
      <c r="K48" s="670"/>
      <c r="L48" s="670"/>
      <c r="M48" s="670"/>
      <c r="N48" s="670"/>
      <c r="O48" s="670"/>
      <c r="P48" s="670"/>
      <c r="Q48" s="670"/>
      <c r="R48" s="670"/>
      <c r="S48" s="670"/>
      <c r="T48" s="670"/>
      <c r="U48" s="670"/>
      <c r="V48" s="670"/>
      <c r="W48" s="639" t="s">
        <v>105</v>
      </c>
      <c r="X48" s="639"/>
      <c r="Y48" s="639"/>
      <c r="Z48" s="639"/>
      <c r="AA48" s="640"/>
      <c r="AB48" s="645" t="s">
        <v>29</v>
      </c>
      <c r="AC48" s="639"/>
      <c r="AD48" s="639"/>
      <c r="AE48" s="639"/>
      <c r="AF48" s="640"/>
      <c r="AG48" s="645" t="s">
        <v>106</v>
      </c>
      <c r="AH48" s="639"/>
      <c r="AI48" s="639"/>
      <c r="AJ48" s="639"/>
      <c r="AK48" s="648"/>
    </row>
    <row r="49" spans="2:37" ht="13.5" customHeight="1" x14ac:dyDescent="0.2">
      <c r="B49" s="662"/>
      <c r="C49" s="663"/>
      <c r="D49" s="663"/>
      <c r="E49" s="663"/>
      <c r="F49" s="665"/>
      <c r="G49" s="669"/>
      <c r="H49" s="669"/>
      <c r="I49" s="669"/>
      <c r="J49" s="669"/>
      <c r="K49" s="671"/>
      <c r="L49" s="671"/>
      <c r="M49" s="671"/>
      <c r="N49" s="671"/>
      <c r="O49" s="671"/>
      <c r="P49" s="671"/>
      <c r="Q49" s="671"/>
      <c r="R49" s="671"/>
      <c r="S49" s="671"/>
      <c r="T49" s="671"/>
      <c r="U49" s="671"/>
      <c r="V49" s="671"/>
      <c r="W49" s="641"/>
      <c r="X49" s="641"/>
      <c r="Y49" s="641"/>
      <c r="Z49" s="641"/>
      <c r="AA49" s="642"/>
      <c r="AB49" s="646"/>
      <c r="AC49" s="641"/>
      <c r="AD49" s="641"/>
      <c r="AE49" s="641"/>
      <c r="AF49" s="642"/>
      <c r="AG49" s="646"/>
      <c r="AH49" s="641"/>
      <c r="AI49" s="641"/>
      <c r="AJ49" s="641"/>
      <c r="AK49" s="649"/>
    </row>
    <row r="50" spans="2:37" ht="13.5" customHeight="1" x14ac:dyDescent="0.2">
      <c r="B50" s="657" t="s">
        <v>147</v>
      </c>
      <c r="C50" s="658"/>
      <c r="D50" s="658"/>
      <c r="E50" s="658"/>
      <c r="F50" s="658"/>
      <c r="G50" s="658"/>
      <c r="H50" s="658"/>
      <c r="I50" s="658"/>
      <c r="J50" s="658"/>
      <c r="K50" s="658"/>
      <c r="L50" s="658"/>
      <c r="M50" s="658"/>
      <c r="N50" s="658"/>
      <c r="O50" s="658"/>
      <c r="P50" s="658"/>
      <c r="Q50" s="658"/>
      <c r="R50" s="658"/>
      <c r="S50" s="658"/>
      <c r="T50" s="658"/>
      <c r="U50" s="658"/>
      <c r="V50" s="659"/>
      <c r="W50" s="643"/>
      <c r="X50" s="643"/>
      <c r="Y50" s="643"/>
      <c r="Z50" s="643"/>
      <c r="AA50" s="644"/>
      <c r="AB50" s="647"/>
      <c r="AC50" s="643"/>
      <c r="AD50" s="643"/>
      <c r="AE50" s="643"/>
      <c r="AF50" s="644"/>
      <c r="AG50" s="647"/>
      <c r="AH50" s="643"/>
      <c r="AI50" s="643"/>
      <c r="AJ50" s="643"/>
      <c r="AK50" s="650"/>
    </row>
    <row r="51" spans="2:37" ht="13.5" customHeight="1" x14ac:dyDescent="0.2">
      <c r="B51" s="22">
        <v>1</v>
      </c>
      <c r="C51" s="293"/>
      <c r="D51" s="294"/>
      <c r="E51" s="294"/>
      <c r="F51" s="294"/>
      <c r="G51" s="294"/>
      <c r="H51" s="294"/>
      <c r="I51" s="294"/>
      <c r="J51" s="294"/>
      <c r="K51" s="294"/>
      <c r="L51" s="294"/>
      <c r="M51" s="294"/>
      <c r="N51" s="294"/>
      <c r="O51" s="294"/>
      <c r="P51" s="294"/>
      <c r="Q51" s="294"/>
      <c r="R51" s="294"/>
      <c r="S51" s="294"/>
      <c r="T51" s="294"/>
      <c r="U51" s="294"/>
      <c r="V51" s="621"/>
      <c r="W51" s="607"/>
      <c r="X51" s="607"/>
      <c r="Y51" s="607"/>
      <c r="Z51" s="607"/>
      <c r="AA51" s="608"/>
      <c r="AB51" s="609"/>
      <c r="AC51" s="607"/>
      <c r="AD51" s="607"/>
      <c r="AE51" s="607"/>
      <c r="AF51" s="608"/>
      <c r="AG51" s="610">
        <f>W51+AB51</f>
        <v>0</v>
      </c>
      <c r="AH51" s="611"/>
      <c r="AI51" s="611"/>
      <c r="AJ51" s="611"/>
      <c r="AK51" s="612"/>
    </row>
    <row r="52" spans="2:37" ht="13.5" customHeight="1" x14ac:dyDescent="0.2">
      <c r="B52" s="20">
        <v>2</v>
      </c>
      <c r="C52" s="293"/>
      <c r="D52" s="294"/>
      <c r="E52" s="294"/>
      <c r="F52" s="294"/>
      <c r="G52" s="294"/>
      <c r="H52" s="294"/>
      <c r="I52" s="294"/>
      <c r="J52" s="294"/>
      <c r="K52" s="294"/>
      <c r="L52" s="294"/>
      <c r="M52" s="294"/>
      <c r="N52" s="294"/>
      <c r="O52" s="294"/>
      <c r="P52" s="294"/>
      <c r="Q52" s="294"/>
      <c r="R52" s="294"/>
      <c r="S52" s="294"/>
      <c r="T52" s="294"/>
      <c r="U52" s="294"/>
      <c r="V52" s="621"/>
      <c r="W52" s="607"/>
      <c r="X52" s="607"/>
      <c r="Y52" s="607"/>
      <c r="Z52" s="607"/>
      <c r="AA52" s="608"/>
      <c r="AB52" s="609"/>
      <c r="AC52" s="607"/>
      <c r="AD52" s="607"/>
      <c r="AE52" s="607"/>
      <c r="AF52" s="608"/>
      <c r="AG52" s="610">
        <f t="shared" ref="AG52:AG59" si="2">W52+AB52</f>
        <v>0</v>
      </c>
      <c r="AH52" s="611"/>
      <c r="AI52" s="611"/>
      <c r="AJ52" s="611"/>
      <c r="AK52" s="612"/>
    </row>
    <row r="53" spans="2:37" ht="13.5" customHeight="1" x14ac:dyDescent="0.2">
      <c r="B53" s="20">
        <v>3</v>
      </c>
      <c r="C53" s="293"/>
      <c r="D53" s="294"/>
      <c r="E53" s="294"/>
      <c r="F53" s="294"/>
      <c r="G53" s="294"/>
      <c r="H53" s="294"/>
      <c r="I53" s="294"/>
      <c r="J53" s="294"/>
      <c r="K53" s="294"/>
      <c r="L53" s="294"/>
      <c r="M53" s="294"/>
      <c r="N53" s="294"/>
      <c r="O53" s="294"/>
      <c r="P53" s="294"/>
      <c r="Q53" s="294"/>
      <c r="R53" s="294"/>
      <c r="S53" s="294"/>
      <c r="T53" s="294"/>
      <c r="U53" s="294"/>
      <c r="V53" s="621"/>
      <c r="W53" s="607"/>
      <c r="X53" s="607"/>
      <c r="Y53" s="607"/>
      <c r="Z53" s="607"/>
      <c r="AA53" s="608"/>
      <c r="AB53" s="609"/>
      <c r="AC53" s="607"/>
      <c r="AD53" s="607"/>
      <c r="AE53" s="607"/>
      <c r="AF53" s="608"/>
      <c r="AG53" s="610">
        <f t="shared" si="2"/>
        <v>0</v>
      </c>
      <c r="AH53" s="611"/>
      <c r="AI53" s="611"/>
      <c r="AJ53" s="611"/>
      <c r="AK53" s="612"/>
    </row>
    <row r="54" spans="2:37" ht="13.5" customHeight="1" x14ac:dyDescent="0.2">
      <c r="B54" s="20">
        <v>4</v>
      </c>
      <c r="C54" s="293"/>
      <c r="D54" s="294"/>
      <c r="E54" s="294"/>
      <c r="F54" s="294"/>
      <c r="G54" s="294"/>
      <c r="H54" s="294"/>
      <c r="I54" s="294"/>
      <c r="J54" s="294"/>
      <c r="K54" s="294"/>
      <c r="L54" s="294"/>
      <c r="M54" s="294"/>
      <c r="N54" s="294"/>
      <c r="O54" s="294"/>
      <c r="P54" s="294"/>
      <c r="Q54" s="294"/>
      <c r="R54" s="294"/>
      <c r="S54" s="294"/>
      <c r="T54" s="294"/>
      <c r="U54" s="294"/>
      <c r="V54" s="621"/>
      <c r="W54" s="607"/>
      <c r="X54" s="607"/>
      <c r="Y54" s="607"/>
      <c r="Z54" s="607"/>
      <c r="AA54" s="608"/>
      <c r="AB54" s="609"/>
      <c r="AC54" s="607"/>
      <c r="AD54" s="607"/>
      <c r="AE54" s="607"/>
      <c r="AF54" s="608"/>
      <c r="AG54" s="610">
        <f t="shared" si="2"/>
        <v>0</v>
      </c>
      <c r="AH54" s="611"/>
      <c r="AI54" s="611"/>
      <c r="AJ54" s="611"/>
      <c r="AK54" s="612"/>
    </row>
    <row r="55" spans="2:37" ht="13.5" customHeight="1" x14ac:dyDescent="0.2">
      <c r="B55" s="21" t="s">
        <v>12</v>
      </c>
      <c r="C55" s="293"/>
      <c r="D55" s="294"/>
      <c r="E55" s="294"/>
      <c r="F55" s="294"/>
      <c r="G55" s="294"/>
      <c r="H55" s="294"/>
      <c r="I55" s="294"/>
      <c r="J55" s="294"/>
      <c r="K55" s="294"/>
      <c r="L55" s="294"/>
      <c r="M55" s="294"/>
      <c r="N55" s="294"/>
      <c r="O55" s="294"/>
      <c r="P55" s="294"/>
      <c r="Q55" s="294"/>
      <c r="R55" s="294"/>
      <c r="S55" s="294"/>
      <c r="T55" s="294"/>
      <c r="U55" s="294"/>
      <c r="V55" s="621"/>
      <c r="W55" s="607"/>
      <c r="X55" s="607"/>
      <c r="Y55" s="607"/>
      <c r="Z55" s="607"/>
      <c r="AA55" s="608"/>
      <c r="AB55" s="609"/>
      <c r="AC55" s="607"/>
      <c r="AD55" s="607"/>
      <c r="AE55" s="607"/>
      <c r="AF55" s="608"/>
      <c r="AG55" s="610">
        <f t="shared" si="2"/>
        <v>0</v>
      </c>
      <c r="AH55" s="611"/>
      <c r="AI55" s="611"/>
      <c r="AJ55" s="611"/>
      <c r="AK55" s="612"/>
    </row>
    <row r="56" spans="2:37" ht="13.5" customHeight="1" x14ac:dyDescent="0.2">
      <c r="B56" s="21" t="s">
        <v>12</v>
      </c>
      <c r="C56" s="293"/>
      <c r="D56" s="294"/>
      <c r="E56" s="294"/>
      <c r="F56" s="294"/>
      <c r="G56" s="294"/>
      <c r="H56" s="294"/>
      <c r="I56" s="294"/>
      <c r="J56" s="294"/>
      <c r="K56" s="294"/>
      <c r="L56" s="294"/>
      <c r="M56" s="294"/>
      <c r="N56" s="294"/>
      <c r="O56" s="294"/>
      <c r="P56" s="294"/>
      <c r="Q56" s="294"/>
      <c r="R56" s="294"/>
      <c r="S56" s="294"/>
      <c r="T56" s="294"/>
      <c r="U56" s="294"/>
      <c r="V56" s="621"/>
      <c r="W56" s="607"/>
      <c r="X56" s="607"/>
      <c r="Y56" s="607"/>
      <c r="Z56" s="607"/>
      <c r="AA56" s="608"/>
      <c r="AB56" s="609"/>
      <c r="AC56" s="607"/>
      <c r="AD56" s="607"/>
      <c r="AE56" s="607"/>
      <c r="AF56" s="608"/>
      <c r="AG56" s="610">
        <f>W56+AB56</f>
        <v>0</v>
      </c>
      <c r="AH56" s="611"/>
      <c r="AI56" s="611"/>
      <c r="AJ56" s="611"/>
      <c r="AK56" s="612"/>
    </row>
    <row r="57" spans="2:37" ht="13.5" customHeight="1" x14ac:dyDescent="0.2">
      <c r="B57" s="21" t="s">
        <v>12</v>
      </c>
      <c r="C57" s="293"/>
      <c r="D57" s="294"/>
      <c r="E57" s="294"/>
      <c r="F57" s="294"/>
      <c r="G57" s="294"/>
      <c r="H57" s="294"/>
      <c r="I57" s="294"/>
      <c r="J57" s="294"/>
      <c r="K57" s="294"/>
      <c r="L57" s="294"/>
      <c r="M57" s="294"/>
      <c r="N57" s="294"/>
      <c r="O57" s="294"/>
      <c r="P57" s="294"/>
      <c r="Q57" s="294"/>
      <c r="R57" s="294"/>
      <c r="S57" s="294"/>
      <c r="T57" s="294"/>
      <c r="U57" s="294"/>
      <c r="V57" s="621"/>
      <c r="W57" s="607"/>
      <c r="X57" s="607"/>
      <c r="Y57" s="607"/>
      <c r="Z57" s="607"/>
      <c r="AA57" s="608"/>
      <c r="AB57" s="609"/>
      <c r="AC57" s="607"/>
      <c r="AD57" s="607"/>
      <c r="AE57" s="607"/>
      <c r="AF57" s="608"/>
      <c r="AG57" s="610">
        <f>W57+AB57</f>
        <v>0</v>
      </c>
      <c r="AH57" s="611"/>
      <c r="AI57" s="611"/>
      <c r="AJ57" s="611"/>
      <c r="AK57" s="612"/>
    </row>
    <row r="58" spans="2:37" ht="13.5" customHeight="1" x14ac:dyDescent="0.2">
      <c r="B58" s="21" t="s">
        <v>12</v>
      </c>
      <c r="C58" s="293"/>
      <c r="D58" s="294"/>
      <c r="E58" s="294"/>
      <c r="F58" s="294"/>
      <c r="G58" s="294"/>
      <c r="H58" s="294"/>
      <c r="I58" s="294"/>
      <c r="J58" s="294"/>
      <c r="K58" s="294"/>
      <c r="L58" s="294"/>
      <c r="M58" s="294"/>
      <c r="N58" s="294"/>
      <c r="O58" s="294"/>
      <c r="P58" s="294"/>
      <c r="Q58" s="294"/>
      <c r="R58" s="294"/>
      <c r="S58" s="294"/>
      <c r="T58" s="294"/>
      <c r="U58" s="294"/>
      <c r="V58" s="621"/>
      <c r="W58" s="607"/>
      <c r="X58" s="607"/>
      <c r="Y58" s="607"/>
      <c r="Z58" s="607"/>
      <c r="AA58" s="608"/>
      <c r="AB58" s="609"/>
      <c r="AC58" s="607"/>
      <c r="AD58" s="607"/>
      <c r="AE58" s="607"/>
      <c r="AF58" s="608"/>
      <c r="AG58" s="610">
        <f t="shared" si="2"/>
        <v>0</v>
      </c>
      <c r="AH58" s="611"/>
      <c r="AI58" s="611"/>
      <c r="AJ58" s="611"/>
      <c r="AK58" s="612"/>
    </row>
    <row r="59" spans="2:37" ht="13.5" customHeight="1" x14ac:dyDescent="0.2">
      <c r="B59" s="21" t="s">
        <v>12</v>
      </c>
      <c r="C59" s="293"/>
      <c r="D59" s="294"/>
      <c r="E59" s="294"/>
      <c r="F59" s="294"/>
      <c r="G59" s="294"/>
      <c r="H59" s="294"/>
      <c r="I59" s="294"/>
      <c r="J59" s="294"/>
      <c r="K59" s="294"/>
      <c r="L59" s="294"/>
      <c r="M59" s="294"/>
      <c r="N59" s="294"/>
      <c r="O59" s="294"/>
      <c r="P59" s="294"/>
      <c r="Q59" s="294"/>
      <c r="R59" s="294"/>
      <c r="S59" s="294"/>
      <c r="T59" s="294"/>
      <c r="U59" s="294"/>
      <c r="V59" s="621"/>
      <c r="W59" s="607"/>
      <c r="X59" s="607"/>
      <c r="Y59" s="607"/>
      <c r="Z59" s="607"/>
      <c r="AA59" s="608"/>
      <c r="AB59" s="609"/>
      <c r="AC59" s="607"/>
      <c r="AD59" s="607"/>
      <c r="AE59" s="607"/>
      <c r="AF59" s="608"/>
      <c r="AG59" s="610">
        <f t="shared" si="2"/>
        <v>0</v>
      </c>
      <c r="AH59" s="611"/>
      <c r="AI59" s="611"/>
      <c r="AJ59" s="611"/>
      <c r="AK59" s="612"/>
    </row>
    <row r="60" spans="2:37" ht="13.5" customHeight="1" x14ac:dyDescent="0.2">
      <c r="B60" s="666"/>
      <c r="C60" s="667"/>
      <c r="D60" s="667"/>
      <c r="E60" s="667"/>
      <c r="F60" s="667"/>
      <c r="G60" s="667"/>
      <c r="H60" s="14"/>
      <c r="I60" s="14"/>
      <c r="J60" s="14"/>
      <c r="K60" s="12"/>
      <c r="L60" s="14"/>
      <c r="M60" s="14"/>
      <c r="N60" s="14"/>
      <c r="O60" s="14"/>
      <c r="P60" s="14"/>
      <c r="Q60" s="14"/>
      <c r="R60" s="14"/>
      <c r="S60" s="14"/>
      <c r="T60" s="14"/>
      <c r="U60" s="14"/>
      <c r="V60" s="13" t="s">
        <v>13</v>
      </c>
      <c r="W60" s="622">
        <f>SUM(W51:AA59)</f>
        <v>0</v>
      </c>
      <c r="X60" s="623"/>
      <c r="Y60" s="623"/>
      <c r="Z60" s="623"/>
      <c r="AA60" s="624"/>
      <c r="AB60" s="625">
        <f>SUM(AB51:AF59)</f>
        <v>0</v>
      </c>
      <c r="AC60" s="626"/>
      <c r="AD60" s="626"/>
      <c r="AE60" s="626"/>
      <c r="AF60" s="627"/>
      <c r="AG60" s="622">
        <f>SUM(AG51:AK59)</f>
        <v>0</v>
      </c>
      <c r="AH60" s="623"/>
      <c r="AI60" s="623"/>
      <c r="AJ60" s="623"/>
      <c r="AK60" s="628"/>
    </row>
    <row r="61" spans="2:37" ht="13.5" customHeight="1" x14ac:dyDescent="0.2">
      <c r="B61" s="10"/>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71"/>
      <c r="AH61" s="71"/>
      <c r="AI61" s="71"/>
      <c r="AJ61" s="71"/>
      <c r="AK61" s="72"/>
    </row>
    <row r="62" spans="2:37" ht="13.5" customHeight="1" x14ac:dyDescent="0.2">
      <c r="B62" s="660" t="s">
        <v>101</v>
      </c>
      <c r="C62" s="661"/>
      <c r="D62" s="661"/>
      <c r="E62" s="661"/>
      <c r="F62" s="664">
        <v>4</v>
      </c>
      <c r="G62" s="668" t="s">
        <v>22</v>
      </c>
      <c r="H62" s="668"/>
      <c r="I62" s="668"/>
      <c r="J62" s="668"/>
      <c r="K62" s="670"/>
      <c r="L62" s="670"/>
      <c r="M62" s="670"/>
      <c r="N62" s="670"/>
      <c r="O62" s="670"/>
      <c r="P62" s="670"/>
      <c r="Q62" s="670"/>
      <c r="R62" s="670"/>
      <c r="S62" s="670"/>
      <c r="T62" s="670"/>
      <c r="U62" s="670"/>
      <c r="V62" s="670"/>
      <c r="W62" s="639" t="s">
        <v>105</v>
      </c>
      <c r="X62" s="639"/>
      <c r="Y62" s="639"/>
      <c r="Z62" s="639"/>
      <c r="AA62" s="640"/>
      <c r="AB62" s="645" t="s">
        <v>29</v>
      </c>
      <c r="AC62" s="639"/>
      <c r="AD62" s="639"/>
      <c r="AE62" s="639"/>
      <c r="AF62" s="640"/>
      <c r="AG62" s="645" t="s">
        <v>106</v>
      </c>
      <c r="AH62" s="639"/>
      <c r="AI62" s="639"/>
      <c r="AJ62" s="639"/>
      <c r="AK62" s="648"/>
    </row>
    <row r="63" spans="2:37" ht="13.5" customHeight="1" x14ac:dyDescent="0.2">
      <c r="B63" s="662"/>
      <c r="C63" s="663"/>
      <c r="D63" s="663"/>
      <c r="E63" s="663"/>
      <c r="F63" s="665"/>
      <c r="G63" s="669"/>
      <c r="H63" s="669"/>
      <c r="I63" s="669"/>
      <c r="J63" s="669"/>
      <c r="K63" s="671"/>
      <c r="L63" s="671"/>
      <c r="M63" s="671"/>
      <c r="N63" s="671"/>
      <c r="O63" s="671"/>
      <c r="P63" s="671"/>
      <c r="Q63" s="671"/>
      <c r="R63" s="671"/>
      <c r="S63" s="671"/>
      <c r="T63" s="671"/>
      <c r="U63" s="671"/>
      <c r="V63" s="671"/>
      <c r="W63" s="641"/>
      <c r="X63" s="641"/>
      <c r="Y63" s="641"/>
      <c r="Z63" s="641"/>
      <c r="AA63" s="642"/>
      <c r="AB63" s="646"/>
      <c r="AC63" s="641"/>
      <c r="AD63" s="641"/>
      <c r="AE63" s="641"/>
      <c r="AF63" s="642"/>
      <c r="AG63" s="646"/>
      <c r="AH63" s="641"/>
      <c r="AI63" s="641"/>
      <c r="AJ63" s="641"/>
      <c r="AK63" s="649"/>
    </row>
    <row r="64" spans="2:37" ht="13.5" customHeight="1" x14ac:dyDescent="0.2">
      <c r="B64" s="657" t="s">
        <v>147</v>
      </c>
      <c r="C64" s="658"/>
      <c r="D64" s="658"/>
      <c r="E64" s="658"/>
      <c r="F64" s="658"/>
      <c r="G64" s="658"/>
      <c r="H64" s="658"/>
      <c r="I64" s="658"/>
      <c r="J64" s="658"/>
      <c r="K64" s="658"/>
      <c r="L64" s="658"/>
      <c r="M64" s="658"/>
      <c r="N64" s="658"/>
      <c r="O64" s="658"/>
      <c r="P64" s="658"/>
      <c r="Q64" s="658"/>
      <c r="R64" s="658"/>
      <c r="S64" s="658"/>
      <c r="T64" s="658"/>
      <c r="U64" s="658"/>
      <c r="V64" s="659"/>
      <c r="W64" s="643"/>
      <c r="X64" s="643"/>
      <c r="Y64" s="643"/>
      <c r="Z64" s="643"/>
      <c r="AA64" s="644"/>
      <c r="AB64" s="647"/>
      <c r="AC64" s="643"/>
      <c r="AD64" s="643"/>
      <c r="AE64" s="643"/>
      <c r="AF64" s="644"/>
      <c r="AG64" s="647"/>
      <c r="AH64" s="643"/>
      <c r="AI64" s="643"/>
      <c r="AJ64" s="643"/>
      <c r="AK64" s="650"/>
    </row>
    <row r="65" spans="2:37" ht="13.5" customHeight="1" x14ac:dyDescent="0.2">
      <c r="B65" s="22">
        <v>1</v>
      </c>
      <c r="C65" s="293"/>
      <c r="D65" s="294"/>
      <c r="E65" s="294"/>
      <c r="F65" s="294"/>
      <c r="G65" s="294"/>
      <c r="H65" s="294"/>
      <c r="I65" s="294"/>
      <c r="J65" s="294"/>
      <c r="K65" s="294"/>
      <c r="L65" s="294"/>
      <c r="M65" s="294"/>
      <c r="N65" s="294"/>
      <c r="O65" s="294"/>
      <c r="P65" s="294"/>
      <c r="Q65" s="294"/>
      <c r="R65" s="294"/>
      <c r="S65" s="294"/>
      <c r="T65" s="294"/>
      <c r="U65" s="294"/>
      <c r="V65" s="621"/>
      <c r="W65" s="607"/>
      <c r="X65" s="607"/>
      <c r="Y65" s="607"/>
      <c r="Z65" s="607"/>
      <c r="AA65" s="608"/>
      <c r="AB65" s="609"/>
      <c r="AC65" s="607"/>
      <c r="AD65" s="607"/>
      <c r="AE65" s="607"/>
      <c r="AF65" s="608"/>
      <c r="AG65" s="610">
        <f>W65+AB65</f>
        <v>0</v>
      </c>
      <c r="AH65" s="611"/>
      <c r="AI65" s="611"/>
      <c r="AJ65" s="611"/>
      <c r="AK65" s="612"/>
    </row>
    <row r="66" spans="2:37" ht="13.5" customHeight="1" x14ac:dyDescent="0.2">
      <c r="B66" s="20">
        <v>2</v>
      </c>
      <c r="C66" s="293"/>
      <c r="D66" s="294"/>
      <c r="E66" s="294"/>
      <c r="F66" s="294"/>
      <c r="G66" s="294"/>
      <c r="H66" s="294"/>
      <c r="I66" s="294"/>
      <c r="J66" s="294"/>
      <c r="K66" s="294"/>
      <c r="L66" s="294"/>
      <c r="M66" s="294"/>
      <c r="N66" s="294"/>
      <c r="O66" s="294"/>
      <c r="P66" s="294"/>
      <c r="Q66" s="294"/>
      <c r="R66" s="294"/>
      <c r="S66" s="294"/>
      <c r="T66" s="294"/>
      <c r="U66" s="294"/>
      <c r="V66" s="621"/>
      <c r="W66" s="607"/>
      <c r="X66" s="607"/>
      <c r="Y66" s="607"/>
      <c r="Z66" s="607"/>
      <c r="AA66" s="608"/>
      <c r="AB66" s="609"/>
      <c r="AC66" s="607"/>
      <c r="AD66" s="607"/>
      <c r="AE66" s="607"/>
      <c r="AF66" s="608"/>
      <c r="AG66" s="610">
        <f t="shared" ref="AG66:AG73" si="3">W66+AB66</f>
        <v>0</v>
      </c>
      <c r="AH66" s="611"/>
      <c r="AI66" s="611"/>
      <c r="AJ66" s="611"/>
      <c r="AK66" s="612"/>
    </row>
    <row r="67" spans="2:37" ht="13.5" customHeight="1" x14ac:dyDescent="0.2">
      <c r="B67" s="20">
        <v>3</v>
      </c>
      <c r="C67" s="293"/>
      <c r="D67" s="294"/>
      <c r="E67" s="294"/>
      <c r="F67" s="294"/>
      <c r="G67" s="294"/>
      <c r="H67" s="294"/>
      <c r="I67" s="294"/>
      <c r="J67" s="294"/>
      <c r="K67" s="294"/>
      <c r="L67" s="294"/>
      <c r="M67" s="294"/>
      <c r="N67" s="294"/>
      <c r="O67" s="294"/>
      <c r="P67" s="294"/>
      <c r="Q67" s="294"/>
      <c r="R67" s="294"/>
      <c r="S67" s="294"/>
      <c r="T67" s="294"/>
      <c r="U67" s="294"/>
      <c r="V67" s="621"/>
      <c r="W67" s="607"/>
      <c r="X67" s="607"/>
      <c r="Y67" s="607"/>
      <c r="Z67" s="607"/>
      <c r="AA67" s="608"/>
      <c r="AB67" s="609"/>
      <c r="AC67" s="607"/>
      <c r="AD67" s="607"/>
      <c r="AE67" s="607"/>
      <c r="AF67" s="608"/>
      <c r="AG67" s="610">
        <f t="shared" si="3"/>
        <v>0</v>
      </c>
      <c r="AH67" s="611"/>
      <c r="AI67" s="611"/>
      <c r="AJ67" s="611"/>
      <c r="AK67" s="612"/>
    </row>
    <row r="68" spans="2:37" ht="13.5" customHeight="1" x14ac:dyDescent="0.2">
      <c r="B68" s="20">
        <v>4</v>
      </c>
      <c r="C68" s="293"/>
      <c r="D68" s="294"/>
      <c r="E68" s="294"/>
      <c r="F68" s="294"/>
      <c r="G68" s="294"/>
      <c r="H68" s="294"/>
      <c r="I68" s="294"/>
      <c r="J68" s="294"/>
      <c r="K68" s="294"/>
      <c r="L68" s="294"/>
      <c r="M68" s="294"/>
      <c r="N68" s="294"/>
      <c r="O68" s="294"/>
      <c r="P68" s="294"/>
      <c r="Q68" s="294"/>
      <c r="R68" s="294"/>
      <c r="S68" s="294"/>
      <c r="T68" s="294"/>
      <c r="U68" s="294"/>
      <c r="V68" s="621"/>
      <c r="W68" s="607"/>
      <c r="X68" s="607"/>
      <c r="Y68" s="607"/>
      <c r="Z68" s="607"/>
      <c r="AA68" s="608"/>
      <c r="AB68" s="609"/>
      <c r="AC68" s="607"/>
      <c r="AD68" s="607"/>
      <c r="AE68" s="607"/>
      <c r="AF68" s="608"/>
      <c r="AG68" s="610">
        <f t="shared" si="3"/>
        <v>0</v>
      </c>
      <c r="AH68" s="611"/>
      <c r="AI68" s="611"/>
      <c r="AJ68" s="611"/>
      <c r="AK68" s="612"/>
    </row>
    <row r="69" spans="2:37" ht="13.5" customHeight="1" x14ac:dyDescent="0.2">
      <c r="B69" s="21" t="s">
        <v>12</v>
      </c>
      <c r="C69" s="293"/>
      <c r="D69" s="294"/>
      <c r="E69" s="294"/>
      <c r="F69" s="294"/>
      <c r="G69" s="294"/>
      <c r="H69" s="294"/>
      <c r="I69" s="294"/>
      <c r="J69" s="294"/>
      <c r="K69" s="294"/>
      <c r="L69" s="294"/>
      <c r="M69" s="294"/>
      <c r="N69" s="294"/>
      <c r="O69" s="294"/>
      <c r="P69" s="294"/>
      <c r="Q69" s="294"/>
      <c r="R69" s="294"/>
      <c r="S69" s="294"/>
      <c r="T69" s="294"/>
      <c r="U69" s="294"/>
      <c r="V69" s="621"/>
      <c r="W69" s="607"/>
      <c r="X69" s="607"/>
      <c r="Y69" s="607"/>
      <c r="Z69" s="607"/>
      <c r="AA69" s="608"/>
      <c r="AB69" s="609"/>
      <c r="AC69" s="607"/>
      <c r="AD69" s="607"/>
      <c r="AE69" s="607"/>
      <c r="AF69" s="608"/>
      <c r="AG69" s="610">
        <f t="shared" si="3"/>
        <v>0</v>
      </c>
      <c r="AH69" s="611"/>
      <c r="AI69" s="611"/>
      <c r="AJ69" s="611"/>
      <c r="AK69" s="612"/>
    </row>
    <row r="70" spans="2:37" ht="13.5" customHeight="1" x14ac:dyDescent="0.2">
      <c r="B70" s="21" t="s">
        <v>12</v>
      </c>
      <c r="C70" s="293"/>
      <c r="D70" s="294"/>
      <c r="E70" s="294"/>
      <c r="F70" s="294"/>
      <c r="G70" s="294"/>
      <c r="H70" s="294"/>
      <c r="I70" s="294"/>
      <c r="J70" s="294"/>
      <c r="K70" s="294"/>
      <c r="L70" s="294"/>
      <c r="M70" s="294"/>
      <c r="N70" s="294"/>
      <c r="O70" s="294"/>
      <c r="P70" s="294"/>
      <c r="Q70" s="294"/>
      <c r="R70" s="294"/>
      <c r="S70" s="294"/>
      <c r="T70" s="294"/>
      <c r="U70" s="294"/>
      <c r="V70" s="621"/>
      <c r="W70" s="607"/>
      <c r="X70" s="607"/>
      <c r="Y70" s="607"/>
      <c r="Z70" s="607"/>
      <c r="AA70" s="608"/>
      <c r="AB70" s="609"/>
      <c r="AC70" s="607"/>
      <c r="AD70" s="607"/>
      <c r="AE70" s="607"/>
      <c r="AF70" s="608"/>
      <c r="AG70" s="610">
        <f>W70+AB70</f>
        <v>0</v>
      </c>
      <c r="AH70" s="611"/>
      <c r="AI70" s="611"/>
      <c r="AJ70" s="611"/>
      <c r="AK70" s="612"/>
    </row>
    <row r="71" spans="2:37" ht="13.5" customHeight="1" x14ac:dyDescent="0.2">
      <c r="B71" s="21" t="s">
        <v>12</v>
      </c>
      <c r="C71" s="293"/>
      <c r="D71" s="294"/>
      <c r="E71" s="294"/>
      <c r="F71" s="294"/>
      <c r="G71" s="294"/>
      <c r="H71" s="294"/>
      <c r="I71" s="294"/>
      <c r="J71" s="294"/>
      <c r="K71" s="294"/>
      <c r="L71" s="294"/>
      <c r="M71" s="294"/>
      <c r="N71" s="294"/>
      <c r="O71" s="294"/>
      <c r="P71" s="294"/>
      <c r="Q71" s="294"/>
      <c r="R71" s="294"/>
      <c r="S71" s="294"/>
      <c r="T71" s="294"/>
      <c r="U71" s="294"/>
      <c r="V71" s="621"/>
      <c r="W71" s="607"/>
      <c r="X71" s="607"/>
      <c r="Y71" s="607"/>
      <c r="Z71" s="607"/>
      <c r="AA71" s="608"/>
      <c r="AB71" s="609"/>
      <c r="AC71" s="607"/>
      <c r="AD71" s="607"/>
      <c r="AE71" s="607"/>
      <c r="AF71" s="608"/>
      <c r="AG71" s="610">
        <f>W71+AB71</f>
        <v>0</v>
      </c>
      <c r="AH71" s="611"/>
      <c r="AI71" s="611"/>
      <c r="AJ71" s="611"/>
      <c r="AK71" s="612"/>
    </row>
    <row r="72" spans="2:37" ht="13.5" customHeight="1" x14ac:dyDescent="0.2">
      <c r="B72" s="21" t="s">
        <v>12</v>
      </c>
      <c r="C72" s="293"/>
      <c r="D72" s="294"/>
      <c r="E72" s="294"/>
      <c r="F72" s="294"/>
      <c r="G72" s="294"/>
      <c r="H72" s="294"/>
      <c r="I72" s="294"/>
      <c r="J72" s="294"/>
      <c r="K72" s="294"/>
      <c r="L72" s="294"/>
      <c r="M72" s="294"/>
      <c r="N72" s="294"/>
      <c r="O72" s="294"/>
      <c r="P72" s="294"/>
      <c r="Q72" s="294"/>
      <c r="R72" s="294"/>
      <c r="S72" s="294"/>
      <c r="T72" s="294"/>
      <c r="U72" s="294"/>
      <c r="V72" s="621"/>
      <c r="W72" s="607"/>
      <c r="X72" s="607"/>
      <c r="Y72" s="607"/>
      <c r="Z72" s="607"/>
      <c r="AA72" s="608"/>
      <c r="AB72" s="609"/>
      <c r="AC72" s="607"/>
      <c r="AD72" s="607"/>
      <c r="AE72" s="607"/>
      <c r="AF72" s="608"/>
      <c r="AG72" s="610">
        <f t="shared" si="3"/>
        <v>0</v>
      </c>
      <c r="AH72" s="611"/>
      <c r="AI72" s="611"/>
      <c r="AJ72" s="611"/>
      <c r="AK72" s="612"/>
    </row>
    <row r="73" spans="2:37" ht="13.5" customHeight="1" x14ac:dyDescent="0.2">
      <c r="B73" s="21" t="s">
        <v>12</v>
      </c>
      <c r="C73" s="293"/>
      <c r="D73" s="294"/>
      <c r="E73" s="294"/>
      <c r="F73" s="294"/>
      <c r="G73" s="294"/>
      <c r="H73" s="294"/>
      <c r="I73" s="294"/>
      <c r="J73" s="294"/>
      <c r="K73" s="294"/>
      <c r="L73" s="294"/>
      <c r="M73" s="294"/>
      <c r="N73" s="294"/>
      <c r="O73" s="294"/>
      <c r="P73" s="294"/>
      <c r="Q73" s="294"/>
      <c r="R73" s="294"/>
      <c r="S73" s="294"/>
      <c r="T73" s="294"/>
      <c r="U73" s="294"/>
      <c r="V73" s="621"/>
      <c r="W73" s="607"/>
      <c r="X73" s="607"/>
      <c r="Y73" s="607"/>
      <c r="Z73" s="607"/>
      <c r="AA73" s="608"/>
      <c r="AB73" s="609"/>
      <c r="AC73" s="607"/>
      <c r="AD73" s="607"/>
      <c r="AE73" s="607"/>
      <c r="AF73" s="608"/>
      <c r="AG73" s="610">
        <f t="shared" si="3"/>
        <v>0</v>
      </c>
      <c r="AH73" s="611"/>
      <c r="AI73" s="611"/>
      <c r="AJ73" s="611"/>
      <c r="AK73" s="612"/>
    </row>
    <row r="74" spans="2:37" ht="13.5" customHeight="1" x14ac:dyDescent="0.2">
      <c r="B74" s="666"/>
      <c r="C74" s="667"/>
      <c r="D74" s="667"/>
      <c r="E74" s="667"/>
      <c r="F74" s="667"/>
      <c r="G74" s="667"/>
      <c r="H74" s="14"/>
      <c r="I74" s="14"/>
      <c r="J74" s="14"/>
      <c r="K74" s="12"/>
      <c r="L74" s="14"/>
      <c r="M74" s="14"/>
      <c r="N74" s="14"/>
      <c r="O74" s="14"/>
      <c r="P74" s="14"/>
      <c r="Q74" s="14"/>
      <c r="R74" s="14"/>
      <c r="S74" s="14"/>
      <c r="T74" s="14"/>
      <c r="U74" s="14"/>
      <c r="V74" s="13" t="s">
        <v>13</v>
      </c>
      <c r="W74" s="622">
        <f>SUM(W65:AA73)</f>
        <v>0</v>
      </c>
      <c r="X74" s="623"/>
      <c r="Y74" s="623"/>
      <c r="Z74" s="623"/>
      <c r="AA74" s="624"/>
      <c r="AB74" s="625">
        <f>SUM(AB65:AF73)</f>
        <v>0</v>
      </c>
      <c r="AC74" s="626"/>
      <c r="AD74" s="626"/>
      <c r="AE74" s="626"/>
      <c r="AF74" s="627"/>
      <c r="AG74" s="622">
        <f>SUM(AG65:AK73)</f>
        <v>0</v>
      </c>
      <c r="AH74" s="623"/>
      <c r="AI74" s="623"/>
      <c r="AJ74" s="623"/>
      <c r="AK74" s="628"/>
    </row>
    <row r="75" spans="2:37" ht="8.25" customHeight="1" x14ac:dyDescent="0.2">
      <c r="B75" s="10"/>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71"/>
      <c r="AH75" s="71"/>
      <c r="AI75" s="71"/>
      <c r="AJ75" s="71"/>
      <c r="AK75" s="72"/>
    </row>
    <row r="76" spans="2:37" ht="13.5" customHeight="1" x14ac:dyDescent="0.2">
      <c r="B76" s="660" t="s">
        <v>101</v>
      </c>
      <c r="C76" s="661"/>
      <c r="D76" s="661"/>
      <c r="E76" s="661"/>
      <c r="F76" s="664">
        <v>5</v>
      </c>
      <c r="G76" s="668" t="s">
        <v>22</v>
      </c>
      <c r="H76" s="668"/>
      <c r="I76" s="668"/>
      <c r="J76" s="668"/>
      <c r="K76" s="670"/>
      <c r="L76" s="670"/>
      <c r="M76" s="670"/>
      <c r="N76" s="670"/>
      <c r="O76" s="670"/>
      <c r="P76" s="670"/>
      <c r="Q76" s="670"/>
      <c r="R76" s="670"/>
      <c r="S76" s="670"/>
      <c r="T76" s="670"/>
      <c r="U76" s="670"/>
      <c r="V76" s="670"/>
      <c r="W76" s="639" t="s">
        <v>105</v>
      </c>
      <c r="X76" s="639"/>
      <c r="Y76" s="639"/>
      <c r="Z76" s="639"/>
      <c r="AA76" s="640"/>
      <c r="AB76" s="645" t="s">
        <v>29</v>
      </c>
      <c r="AC76" s="639"/>
      <c r="AD76" s="639"/>
      <c r="AE76" s="639"/>
      <c r="AF76" s="640"/>
      <c r="AG76" s="645" t="s">
        <v>106</v>
      </c>
      <c r="AH76" s="639"/>
      <c r="AI76" s="639"/>
      <c r="AJ76" s="639"/>
      <c r="AK76" s="648"/>
    </row>
    <row r="77" spans="2:37" ht="13.5" customHeight="1" x14ac:dyDescent="0.2">
      <c r="B77" s="662"/>
      <c r="C77" s="663"/>
      <c r="D77" s="663"/>
      <c r="E77" s="663"/>
      <c r="F77" s="665"/>
      <c r="G77" s="669"/>
      <c r="H77" s="669"/>
      <c r="I77" s="669"/>
      <c r="J77" s="669"/>
      <c r="K77" s="671"/>
      <c r="L77" s="671"/>
      <c r="M77" s="671"/>
      <c r="N77" s="671"/>
      <c r="O77" s="671"/>
      <c r="P77" s="671"/>
      <c r="Q77" s="671"/>
      <c r="R77" s="671"/>
      <c r="S77" s="671"/>
      <c r="T77" s="671"/>
      <c r="U77" s="671"/>
      <c r="V77" s="671"/>
      <c r="W77" s="641"/>
      <c r="X77" s="641"/>
      <c r="Y77" s="641"/>
      <c r="Z77" s="641"/>
      <c r="AA77" s="642"/>
      <c r="AB77" s="646"/>
      <c r="AC77" s="641"/>
      <c r="AD77" s="641"/>
      <c r="AE77" s="641"/>
      <c r="AF77" s="642"/>
      <c r="AG77" s="646"/>
      <c r="AH77" s="641"/>
      <c r="AI77" s="641"/>
      <c r="AJ77" s="641"/>
      <c r="AK77" s="649"/>
    </row>
    <row r="78" spans="2:37" ht="13.5" customHeight="1" x14ac:dyDescent="0.2">
      <c r="B78" s="657" t="s">
        <v>147</v>
      </c>
      <c r="C78" s="658"/>
      <c r="D78" s="658"/>
      <c r="E78" s="658"/>
      <c r="F78" s="658"/>
      <c r="G78" s="658"/>
      <c r="H78" s="658"/>
      <c r="I78" s="658"/>
      <c r="J78" s="658"/>
      <c r="K78" s="658"/>
      <c r="L78" s="658"/>
      <c r="M78" s="658"/>
      <c r="N78" s="658"/>
      <c r="O78" s="658"/>
      <c r="P78" s="658"/>
      <c r="Q78" s="658"/>
      <c r="R78" s="658"/>
      <c r="S78" s="658"/>
      <c r="T78" s="658"/>
      <c r="U78" s="658"/>
      <c r="V78" s="659"/>
      <c r="W78" s="643"/>
      <c r="X78" s="643"/>
      <c r="Y78" s="643"/>
      <c r="Z78" s="643"/>
      <c r="AA78" s="644"/>
      <c r="AB78" s="647"/>
      <c r="AC78" s="643"/>
      <c r="AD78" s="643"/>
      <c r="AE78" s="643"/>
      <c r="AF78" s="644"/>
      <c r="AG78" s="647"/>
      <c r="AH78" s="643"/>
      <c r="AI78" s="643"/>
      <c r="AJ78" s="643"/>
      <c r="AK78" s="650"/>
    </row>
    <row r="79" spans="2:37" ht="13.5" customHeight="1" x14ac:dyDescent="0.2">
      <c r="B79" s="22">
        <v>1</v>
      </c>
      <c r="C79" s="293"/>
      <c r="D79" s="294"/>
      <c r="E79" s="294"/>
      <c r="F79" s="294"/>
      <c r="G79" s="294"/>
      <c r="H79" s="294"/>
      <c r="I79" s="294"/>
      <c r="J79" s="294"/>
      <c r="K79" s="294"/>
      <c r="L79" s="294"/>
      <c r="M79" s="294"/>
      <c r="N79" s="294"/>
      <c r="O79" s="294"/>
      <c r="P79" s="294"/>
      <c r="Q79" s="294"/>
      <c r="R79" s="294"/>
      <c r="S79" s="294"/>
      <c r="T79" s="294"/>
      <c r="U79" s="294"/>
      <c r="V79" s="621"/>
      <c r="W79" s="607"/>
      <c r="X79" s="607"/>
      <c r="Y79" s="607"/>
      <c r="Z79" s="607"/>
      <c r="AA79" s="608"/>
      <c r="AB79" s="609"/>
      <c r="AC79" s="607"/>
      <c r="AD79" s="607"/>
      <c r="AE79" s="607"/>
      <c r="AF79" s="608"/>
      <c r="AG79" s="610">
        <f>W79+AB79</f>
        <v>0</v>
      </c>
      <c r="AH79" s="611"/>
      <c r="AI79" s="611"/>
      <c r="AJ79" s="611"/>
      <c r="AK79" s="612"/>
    </row>
    <row r="80" spans="2:37" ht="13.5" customHeight="1" x14ac:dyDescent="0.2">
      <c r="B80" s="20">
        <v>2</v>
      </c>
      <c r="C80" s="293"/>
      <c r="D80" s="294"/>
      <c r="E80" s="294"/>
      <c r="F80" s="294"/>
      <c r="G80" s="294"/>
      <c r="H80" s="294"/>
      <c r="I80" s="294"/>
      <c r="J80" s="294"/>
      <c r="K80" s="294"/>
      <c r="L80" s="294"/>
      <c r="M80" s="294"/>
      <c r="N80" s="294"/>
      <c r="O80" s="294"/>
      <c r="P80" s="294"/>
      <c r="Q80" s="294"/>
      <c r="R80" s="294"/>
      <c r="S80" s="294"/>
      <c r="T80" s="294"/>
      <c r="U80" s="294"/>
      <c r="V80" s="621"/>
      <c r="W80" s="607"/>
      <c r="X80" s="607"/>
      <c r="Y80" s="607"/>
      <c r="Z80" s="607"/>
      <c r="AA80" s="608"/>
      <c r="AB80" s="609"/>
      <c r="AC80" s="607"/>
      <c r="AD80" s="607"/>
      <c r="AE80" s="607"/>
      <c r="AF80" s="608"/>
      <c r="AG80" s="610">
        <f t="shared" ref="AG80:AG87" si="4">W80+AB80</f>
        <v>0</v>
      </c>
      <c r="AH80" s="611"/>
      <c r="AI80" s="611"/>
      <c r="AJ80" s="611"/>
      <c r="AK80" s="612"/>
    </row>
    <row r="81" spans="2:37" ht="13.5" customHeight="1" x14ac:dyDescent="0.2">
      <c r="B81" s="20">
        <v>3</v>
      </c>
      <c r="C81" s="293"/>
      <c r="D81" s="294"/>
      <c r="E81" s="294"/>
      <c r="F81" s="294"/>
      <c r="G81" s="294"/>
      <c r="H81" s="294"/>
      <c r="I81" s="294"/>
      <c r="J81" s="294"/>
      <c r="K81" s="294"/>
      <c r="L81" s="294"/>
      <c r="M81" s="294"/>
      <c r="N81" s="294"/>
      <c r="O81" s="294"/>
      <c r="P81" s="294"/>
      <c r="Q81" s="294"/>
      <c r="R81" s="294"/>
      <c r="S81" s="294"/>
      <c r="T81" s="294"/>
      <c r="U81" s="294"/>
      <c r="V81" s="621"/>
      <c r="W81" s="607"/>
      <c r="X81" s="607"/>
      <c r="Y81" s="607"/>
      <c r="Z81" s="607"/>
      <c r="AA81" s="608"/>
      <c r="AB81" s="609"/>
      <c r="AC81" s="607"/>
      <c r="AD81" s="607"/>
      <c r="AE81" s="607"/>
      <c r="AF81" s="608"/>
      <c r="AG81" s="610">
        <f t="shared" si="4"/>
        <v>0</v>
      </c>
      <c r="AH81" s="611"/>
      <c r="AI81" s="611"/>
      <c r="AJ81" s="611"/>
      <c r="AK81" s="612"/>
    </row>
    <row r="82" spans="2:37" ht="13.5" customHeight="1" x14ac:dyDescent="0.2">
      <c r="B82" s="20">
        <v>4</v>
      </c>
      <c r="C82" s="293"/>
      <c r="D82" s="294"/>
      <c r="E82" s="294"/>
      <c r="F82" s="294"/>
      <c r="G82" s="294"/>
      <c r="H82" s="294"/>
      <c r="I82" s="294"/>
      <c r="J82" s="294"/>
      <c r="K82" s="294"/>
      <c r="L82" s="294"/>
      <c r="M82" s="294"/>
      <c r="N82" s="294"/>
      <c r="O82" s="294"/>
      <c r="P82" s="294"/>
      <c r="Q82" s="294"/>
      <c r="R82" s="294"/>
      <c r="S82" s="294"/>
      <c r="T82" s="294"/>
      <c r="U82" s="294"/>
      <c r="V82" s="621"/>
      <c r="W82" s="607"/>
      <c r="X82" s="607"/>
      <c r="Y82" s="607"/>
      <c r="Z82" s="607"/>
      <c r="AA82" s="608"/>
      <c r="AB82" s="609"/>
      <c r="AC82" s="607"/>
      <c r="AD82" s="607"/>
      <c r="AE82" s="607"/>
      <c r="AF82" s="608"/>
      <c r="AG82" s="610">
        <f t="shared" si="4"/>
        <v>0</v>
      </c>
      <c r="AH82" s="611"/>
      <c r="AI82" s="611"/>
      <c r="AJ82" s="611"/>
      <c r="AK82" s="612"/>
    </row>
    <row r="83" spans="2:37" ht="13.5" customHeight="1" x14ac:dyDescent="0.2">
      <c r="B83" s="21" t="s">
        <v>12</v>
      </c>
      <c r="C83" s="293"/>
      <c r="D83" s="294"/>
      <c r="E83" s="294"/>
      <c r="F83" s="294"/>
      <c r="G83" s="294"/>
      <c r="H83" s="294"/>
      <c r="I83" s="294"/>
      <c r="J83" s="294"/>
      <c r="K83" s="294"/>
      <c r="L83" s="294"/>
      <c r="M83" s="294"/>
      <c r="N83" s="294"/>
      <c r="O83" s="294"/>
      <c r="P83" s="294"/>
      <c r="Q83" s="294"/>
      <c r="R83" s="294"/>
      <c r="S83" s="294"/>
      <c r="T83" s="294"/>
      <c r="U83" s="294"/>
      <c r="V83" s="621"/>
      <c r="W83" s="607"/>
      <c r="X83" s="607"/>
      <c r="Y83" s="607"/>
      <c r="Z83" s="607"/>
      <c r="AA83" s="608"/>
      <c r="AB83" s="609"/>
      <c r="AC83" s="607"/>
      <c r="AD83" s="607"/>
      <c r="AE83" s="607"/>
      <c r="AF83" s="608"/>
      <c r="AG83" s="610">
        <f t="shared" si="4"/>
        <v>0</v>
      </c>
      <c r="AH83" s="611"/>
      <c r="AI83" s="611"/>
      <c r="AJ83" s="611"/>
      <c r="AK83" s="612"/>
    </row>
    <row r="84" spans="2:37" ht="13.5" customHeight="1" x14ac:dyDescent="0.2">
      <c r="B84" s="21" t="s">
        <v>12</v>
      </c>
      <c r="C84" s="293"/>
      <c r="D84" s="294"/>
      <c r="E84" s="294"/>
      <c r="F84" s="294"/>
      <c r="G84" s="294"/>
      <c r="H84" s="294"/>
      <c r="I84" s="294"/>
      <c r="J84" s="294"/>
      <c r="K84" s="294"/>
      <c r="L84" s="294"/>
      <c r="M84" s="294"/>
      <c r="N84" s="294"/>
      <c r="O84" s="294"/>
      <c r="P84" s="294"/>
      <c r="Q84" s="294"/>
      <c r="R84" s="294"/>
      <c r="S84" s="294"/>
      <c r="T84" s="294"/>
      <c r="U84" s="294"/>
      <c r="V84" s="621"/>
      <c r="W84" s="607"/>
      <c r="X84" s="607"/>
      <c r="Y84" s="607"/>
      <c r="Z84" s="607"/>
      <c r="AA84" s="608"/>
      <c r="AB84" s="609"/>
      <c r="AC84" s="607"/>
      <c r="AD84" s="607"/>
      <c r="AE84" s="607"/>
      <c r="AF84" s="608"/>
      <c r="AG84" s="610">
        <f t="shared" si="4"/>
        <v>0</v>
      </c>
      <c r="AH84" s="611"/>
      <c r="AI84" s="611"/>
      <c r="AJ84" s="611"/>
      <c r="AK84" s="612"/>
    </row>
    <row r="85" spans="2:37" ht="13.5" customHeight="1" x14ac:dyDescent="0.2">
      <c r="B85" s="21" t="s">
        <v>12</v>
      </c>
      <c r="C85" s="293"/>
      <c r="D85" s="294"/>
      <c r="E85" s="294"/>
      <c r="F85" s="294"/>
      <c r="G85" s="294"/>
      <c r="H85" s="294"/>
      <c r="I85" s="294"/>
      <c r="J85" s="294"/>
      <c r="K85" s="294"/>
      <c r="L85" s="294"/>
      <c r="M85" s="294"/>
      <c r="N85" s="294"/>
      <c r="O85" s="294"/>
      <c r="P85" s="294"/>
      <c r="Q85" s="294"/>
      <c r="R85" s="294"/>
      <c r="S85" s="294"/>
      <c r="T85" s="294"/>
      <c r="U85" s="294"/>
      <c r="V85" s="621"/>
      <c r="W85" s="607"/>
      <c r="X85" s="607"/>
      <c r="Y85" s="607"/>
      <c r="Z85" s="607"/>
      <c r="AA85" s="608"/>
      <c r="AB85" s="609"/>
      <c r="AC85" s="607"/>
      <c r="AD85" s="607"/>
      <c r="AE85" s="607"/>
      <c r="AF85" s="608"/>
      <c r="AG85" s="610">
        <f t="shared" si="4"/>
        <v>0</v>
      </c>
      <c r="AH85" s="611"/>
      <c r="AI85" s="611"/>
      <c r="AJ85" s="611"/>
      <c r="AK85" s="612"/>
    </row>
    <row r="86" spans="2:37" ht="13.5" customHeight="1" x14ac:dyDescent="0.2">
      <c r="B86" s="21" t="s">
        <v>12</v>
      </c>
      <c r="C86" s="293"/>
      <c r="D86" s="294"/>
      <c r="E86" s="294"/>
      <c r="F86" s="294"/>
      <c r="G86" s="294"/>
      <c r="H86" s="294"/>
      <c r="I86" s="294"/>
      <c r="J86" s="294"/>
      <c r="K86" s="294"/>
      <c r="L86" s="294"/>
      <c r="M86" s="294"/>
      <c r="N86" s="294"/>
      <c r="O86" s="294"/>
      <c r="P86" s="294"/>
      <c r="Q86" s="294"/>
      <c r="R86" s="294"/>
      <c r="S86" s="294"/>
      <c r="T86" s="294"/>
      <c r="U86" s="294"/>
      <c r="V86" s="621"/>
      <c r="W86" s="607"/>
      <c r="X86" s="607"/>
      <c r="Y86" s="607"/>
      <c r="Z86" s="607"/>
      <c r="AA86" s="608"/>
      <c r="AB86" s="609"/>
      <c r="AC86" s="607"/>
      <c r="AD86" s="607"/>
      <c r="AE86" s="607"/>
      <c r="AF86" s="608"/>
      <c r="AG86" s="610">
        <f t="shared" si="4"/>
        <v>0</v>
      </c>
      <c r="AH86" s="611"/>
      <c r="AI86" s="611"/>
      <c r="AJ86" s="611"/>
      <c r="AK86" s="612"/>
    </row>
    <row r="87" spans="2:37" ht="13.5" customHeight="1" x14ac:dyDescent="0.2">
      <c r="B87" s="21" t="s">
        <v>12</v>
      </c>
      <c r="C87" s="293"/>
      <c r="D87" s="294"/>
      <c r="E87" s="294"/>
      <c r="F87" s="294"/>
      <c r="G87" s="294"/>
      <c r="H87" s="294"/>
      <c r="I87" s="294"/>
      <c r="J87" s="294"/>
      <c r="K87" s="294"/>
      <c r="L87" s="294"/>
      <c r="M87" s="294"/>
      <c r="N87" s="294"/>
      <c r="O87" s="294"/>
      <c r="P87" s="294"/>
      <c r="Q87" s="294"/>
      <c r="R87" s="294"/>
      <c r="S87" s="294"/>
      <c r="T87" s="294"/>
      <c r="U87" s="294"/>
      <c r="V87" s="621"/>
      <c r="W87" s="607"/>
      <c r="X87" s="607"/>
      <c r="Y87" s="607"/>
      <c r="Z87" s="607"/>
      <c r="AA87" s="608"/>
      <c r="AB87" s="609"/>
      <c r="AC87" s="607"/>
      <c r="AD87" s="607"/>
      <c r="AE87" s="607"/>
      <c r="AF87" s="608"/>
      <c r="AG87" s="610">
        <f t="shared" si="4"/>
        <v>0</v>
      </c>
      <c r="AH87" s="611"/>
      <c r="AI87" s="611"/>
      <c r="AJ87" s="611"/>
      <c r="AK87" s="612"/>
    </row>
    <row r="88" spans="2:37" ht="13.5" customHeight="1" x14ac:dyDescent="0.2">
      <c r="B88" s="666"/>
      <c r="C88" s="667"/>
      <c r="D88" s="667"/>
      <c r="E88" s="667"/>
      <c r="F88" s="667"/>
      <c r="G88" s="667"/>
      <c r="H88" s="14"/>
      <c r="I88" s="14"/>
      <c r="J88" s="14"/>
      <c r="K88" s="12"/>
      <c r="L88" s="14"/>
      <c r="M88" s="14"/>
      <c r="N88" s="14"/>
      <c r="O88" s="14"/>
      <c r="P88" s="14"/>
      <c r="Q88" s="14"/>
      <c r="R88" s="14"/>
      <c r="S88" s="14"/>
      <c r="T88" s="14"/>
      <c r="U88" s="14"/>
      <c r="V88" s="13" t="s">
        <v>13</v>
      </c>
      <c r="W88" s="622">
        <f>SUM(W79:AA87)</f>
        <v>0</v>
      </c>
      <c r="X88" s="623"/>
      <c r="Y88" s="623"/>
      <c r="Z88" s="623"/>
      <c r="AA88" s="624"/>
      <c r="AB88" s="625">
        <f>SUM(AB79:AF87)</f>
        <v>0</v>
      </c>
      <c r="AC88" s="626"/>
      <c r="AD88" s="626"/>
      <c r="AE88" s="626"/>
      <c r="AF88" s="627"/>
      <c r="AG88" s="622">
        <f>SUM(AG79:AK87)</f>
        <v>0</v>
      </c>
      <c r="AH88" s="623"/>
      <c r="AI88" s="623"/>
      <c r="AJ88" s="623"/>
      <c r="AK88" s="628"/>
    </row>
    <row r="89" spans="2:37" ht="8.25" customHeight="1" x14ac:dyDescent="0.2">
      <c r="B89" s="10"/>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71"/>
      <c r="AH89" s="71"/>
      <c r="AI89" s="71"/>
      <c r="AJ89" s="71"/>
      <c r="AK89" s="72"/>
    </row>
    <row r="90" spans="2:37" ht="13.5" customHeight="1" x14ac:dyDescent="0.2">
      <c r="B90" s="87" t="s">
        <v>112</v>
      </c>
      <c r="C90" s="73"/>
      <c r="D90" s="73"/>
      <c r="E90" s="73"/>
      <c r="F90" s="73"/>
      <c r="G90" s="73"/>
      <c r="H90" s="73"/>
      <c r="I90" s="73"/>
      <c r="J90" s="73"/>
      <c r="K90" s="73"/>
      <c r="L90" s="73"/>
      <c r="M90" s="73"/>
      <c r="N90" s="73"/>
      <c r="O90" s="73"/>
      <c r="P90" s="73"/>
      <c r="Q90" s="73"/>
      <c r="R90" s="73"/>
      <c r="S90" s="73"/>
      <c r="T90" s="73"/>
      <c r="U90" s="73"/>
      <c r="V90" s="73"/>
      <c r="W90" s="617" t="s">
        <v>113</v>
      </c>
      <c r="X90" s="617"/>
      <c r="Y90" s="617"/>
      <c r="Z90" s="617"/>
      <c r="AA90" s="617"/>
      <c r="AB90" s="617" t="s">
        <v>29</v>
      </c>
      <c r="AC90" s="617"/>
      <c r="AD90" s="617"/>
      <c r="AE90" s="617"/>
      <c r="AF90" s="617"/>
      <c r="AG90" s="617" t="s">
        <v>114</v>
      </c>
      <c r="AH90" s="617"/>
      <c r="AI90" s="617"/>
      <c r="AJ90" s="617"/>
      <c r="AK90" s="618"/>
    </row>
    <row r="91" spans="2:37" ht="13.5" customHeight="1" x14ac:dyDescent="0.2">
      <c r="B91" s="74"/>
      <c r="C91" s="73"/>
      <c r="D91" s="73"/>
      <c r="E91" s="73"/>
      <c r="F91" s="73"/>
      <c r="G91" s="73"/>
      <c r="H91" s="73"/>
      <c r="I91" s="73"/>
      <c r="J91" s="73"/>
      <c r="K91" s="73"/>
      <c r="L91" s="73"/>
      <c r="M91" s="73"/>
      <c r="N91" s="73"/>
      <c r="O91" s="73"/>
      <c r="P91" s="73"/>
      <c r="Q91" s="73"/>
      <c r="R91" s="73"/>
      <c r="S91" s="73"/>
      <c r="T91" s="73"/>
      <c r="U91" s="73"/>
      <c r="V91" s="73"/>
      <c r="W91" s="617"/>
      <c r="X91" s="617"/>
      <c r="Y91" s="617"/>
      <c r="Z91" s="617"/>
      <c r="AA91" s="617"/>
      <c r="AB91" s="617"/>
      <c r="AC91" s="617"/>
      <c r="AD91" s="617"/>
      <c r="AE91" s="617"/>
      <c r="AF91" s="617"/>
      <c r="AG91" s="617"/>
      <c r="AH91" s="617"/>
      <c r="AI91" s="617"/>
      <c r="AJ91" s="617"/>
      <c r="AK91" s="618"/>
    </row>
    <row r="92" spans="2:37" ht="13.5" customHeight="1" x14ac:dyDescent="0.2">
      <c r="B92" s="619" t="s">
        <v>115</v>
      </c>
      <c r="C92" s="447"/>
      <c r="D92" s="447"/>
      <c r="E92" s="447"/>
      <c r="F92" s="447"/>
      <c r="G92" s="447"/>
      <c r="H92" s="447"/>
      <c r="I92" s="447"/>
      <c r="J92" s="447"/>
      <c r="K92" s="447"/>
      <c r="L92" s="447"/>
      <c r="M92" s="447"/>
      <c r="N92" s="447"/>
      <c r="O92" s="447"/>
      <c r="P92" s="447"/>
      <c r="Q92" s="447"/>
      <c r="R92" s="447"/>
      <c r="S92" s="447"/>
      <c r="T92" s="447"/>
      <c r="U92" s="447"/>
      <c r="V92" s="447"/>
      <c r="W92" s="620">
        <f>W32+W46+W60+W74+W88</f>
        <v>0</v>
      </c>
      <c r="X92" s="620"/>
      <c r="Y92" s="620"/>
      <c r="Z92" s="620"/>
      <c r="AA92" s="620"/>
      <c r="AB92" s="629">
        <f>AB32+AB46+AB60+AB74+AB88</f>
        <v>0</v>
      </c>
      <c r="AC92" s="629"/>
      <c r="AD92" s="629"/>
      <c r="AE92" s="629"/>
      <c r="AF92" s="629"/>
      <c r="AG92" s="620">
        <f>AG32+AG46+AG60+AG74+AG88</f>
        <v>0</v>
      </c>
      <c r="AH92" s="620"/>
      <c r="AI92" s="620"/>
      <c r="AJ92" s="620"/>
      <c r="AK92" s="651"/>
    </row>
    <row r="94" spans="2:37" ht="20.25" x14ac:dyDescent="0.2">
      <c r="B94" s="418" t="s">
        <v>9</v>
      </c>
      <c r="C94" s="419"/>
      <c r="D94" s="694" t="s">
        <v>146</v>
      </c>
      <c r="E94" s="695"/>
      <c r="F94" s="695"/>
      <c r="G94" s="695"/>
      <c r="H94" s="695"/>
      <c r="I94" s="695"/>
      <c r="J94" s="695"/>
      <c r="K94" s="695"/>
      <c r="L94" s="695"/>
      <c r="M94" s="695"/>
      <c r="N94" s="695"/>
      <c r="O94" s="695"/>
      <c r="P94" s="695"/>
      <c r="Q94" s="695"/>
      <c r="R94" s="695"/>
      <c r="S94" s="695"/>
      <c r="T94" s="695"/>
      <c r="U94" s="695"/>
      <c r="V94" s="695"/>
      <c r="W94" s="695"/>
      <c r="X94" s="695"/>
      <c r="Y94" s="695"/>
      <c r="Z94" s="695"/>
      <c r="AA94" s="695"/>
      <c r="AB94" s="695"/>
      <c r="AC94" s="695"/>
      <c r="AD94" s="695"/>
      <c r="AE94" s="695"/>
      <c r="AF94" s="695"/>
      <c r="AG94" s="695"/>
      <c r="AH94" s="695"/>
      <c r="AI94" s="695"/>
      <c r="AJ94" s="695"/>
      <c r="AK94" s="696"/>
    </row>
    <row r="95" spans="2:37" ht="13.5" customHeight="1" x14ac:dyDescent="0.2">
      <c r="B95" s="672" t="s">
        <v>317</v>
      </c>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28"/>
      <c r="AB95" s="228"/>
      <c r="AC95" s="228"/>
      <c r="AD95" s="228"/>
      <c r="AE95" s="228"/>
      <c r="AF95" s="228"/>
      <c r="AG95" s="228"/>
      <c r="AH95" s="228"/>
      <c r="AI95" s="228"/>
      <c r="AJ95" s="228"/>
      <c r="AK95" s="673"/>
    </row>
    <row r="96" spans="2:37" ht="13.5" customHeight="1" x14ac:dyDescent="0.2">
      <c r="B96" s="1019" t="s">
        <v>318</v>
      </c>
      <c r="C96" s="698"/>
      <c r="D96" s="698"/>
      <c r="E96" s="698"/>
      <c r="F96" s="698"/>
      <c r="G96" s="698"/>
      <c r="H96" s="698"/>
      <c r="I96" s="698"/>
      <c r="J96" s="698"/>
      <c r="K96" s="698"/>
      <c r="L96" s="698"/>
      <c r="M96" s="698"/>
      <c r="N96" s="698"/>
      <c r="O96" s="698"/>
      <c r="P96" s="698"/>
      <c r="Q96" s="698"/>
      <c r="R96" s="698"/>
      <c r="S96" s="698"/>
      <c r="T96" s="698"/>
      <c r="U96" s="698"/>
      <c r="V96" s="698"/>
      <c r="W96" s="698"/>
      <c r="X96" s="698"/>
      <c r="Y96" s="698"/>
      <c r="Z96" s="698"/>
      <c r="AA96" s="698"/>
      <c r="AB96" s="698"/>
      <c r="AC96" s="698"/>
      <c r="AD96" s="698"/>
      <c r="AE96" s="698"/>
      <c r="AF96" s="698"/>
      <c r="AG96" s="698"/>
      <c r="AH96" s="698"/>
      <c r="AI96" s="698"/>
      <c r="AJ96" s="698"/>
      <c r="AK96" s="699"/>
    </row>
    <row r="97" spans="2:38" ht="13.5" customHeight="1" x14ac:dyDescent="0.2">
      <c r="B97" s="697"/>
      <c r="C97" s="698"/>
      <c r="D97" s="698"/>
      <c r="E97" s="698"/>
      <c r="F97" s="698"/>
      <c r="G97" s="698"/>
      <c r="H97" s="698"/>
      <c r="I97" s="698"/>
      <c r="J97" s="698"/>
      <c r="K97" s="698"/>
      <c r="L97" s="698"/>
      <c r="M97" s="698"/>
      <c r="N97" s="698"/>
      <c r="O97" s="698"/>
      <c r="P97" s="698"/>
      <c r="Q97" s="698"/>
      <c r="R97" s="698"/>
      <c r="S97" s="698"/>
      <c r="T97" s="698"/>
      <c r="U97" s="698"/>
      <c r="V97" s="698"/>
      <c r="W97" s="698"/>
      <c r="X97" s="698"/>
      <c r="Y97" s="698"/>
      <c r="Z97" s="698"/>
      <c r="AA97" s="698"/>
      <c r="AB97" s="698"/>
      <c r="AC97" s="698"/>
      <c r="AD97" s="698"/>
      <c r="AE97" s="698"/>
      <c r="AF97" s="698"/>
      <c r="AG97" s="698"/>
      <c r="AH97" s="698"/>
      <c r="AI97" s="698"/>
      <c r="AJ97" s="698"/>
      <c r="AK97" s="699"/>
      <c r="AL97" s="78"/>
    </row>
    <row r="98" spans="2:38" ht="13.5" customHeight="1" x14ac:dyDescent="0.2">
      <c r="B98" s="697"/>
      <c r="C98" s="698"/>
      <c r="D98" s="698"/>
      <c r="E98" s="698"/>
      <c r="F98" s="698"/>
      <c r="G98" s="698"/>
      <c r="H98" s="698"/>
      <c r="I98" s="698"/>
      <c r="J98" s="698"/>
      <c r="K98" s="698"/>
      <c r="L98" s="698"/>
      <c r="M98" s="698"/>
      <c r="N98" s="698"/>
      <c r="O98" s="698"/>
      <c r="P98" s="698"/>
      <c r="Q98" s="698"/>
      <c r="R98" s="698"/>
      <c r="S98" s="698"/>
      <c r="T98" s="698"/>
      <c r="U98" s="698"/>
      <c r="V98" s="698"/>
      <c r="W98" s="698"/>
      <c r="X98" s="698"/>
      <c r="Y98" s="698"/>
      <c r="Z98" s="698"/>
      <c r="AA98" s="698"/>
      <c r="AB98" s="698"/>
      <c r="AC98" s="698"/>
      <c r="AD98" s="698"/>
      <c r="AE98" s="698"/>
      <c r="AF98" s="698"/>
      <c r="AG98" s="698"/>
      <c r="AH98" s="698"/>
      <c r="AI98" s="698"/>
      <c r="AJ98" s="698"/>
      <c r="AK98" s="699"/>
      <c r="AL98" s="78"/>
    </row>
    <row r="99" spans="2:38" ht="13.5" customHeight="1" x14ac:dyDescent="0.2">
      <c r="B99" s="697"/>
      <c r="C99" s="698"/>
      <c r="D99" s="698"/>
      <c r="E99" s="698"/>
      <c r="F99" s="698"/>
      <c r="G99" s="698"/>
      <c r="H99" s="698"/>
      <c r="I99" s="698"/>
      <c r="J99" s="698"/>
      <c r="K99" s="698"/>
      <c r="L99" s="698"/>
      <c r="M99" s="698"/>
      <c r="N99" s="698"/>
      <c r="O99" s="698"/>
      <c r="P99" s="698"/>
      <c r="Q99" s="698"/>
      <c r="R99" s="698"/>
      <c r="S99" s="698"/>
      <c r="T99" s="698"/>
      <c r="U99" s="698"/>
      <c r="V99" s="698"/>
      <c r="W99" s="698"/>
      <c r="X99" s="698"/>
      <c r="Y99" s="698"/>
      <c r="Z99" s="698"/>
      <c r="AA99" s="698"/>
      <c r="AB99" s="698"/>
      <c r="AC99" s="698"/>
      <c r="AD99" s="698"/>
      <c r="AE99" s="698"/>
      <c r="AF99" s="698"/>
      <c r="AG99" s="698"/>
      <c r="AH99" s="698"/>
      <c r="AI99" s="698"/>
      <c r="AJ99" s="698"/>
      <c r="AK99" s="699"/>
      <c r="AL99" s="78"/>
    </row>
    <row r="100" spans="2:38" ht="13.5" customHeight="1" x14ac:dyDescent="0.2">
      <c r="B100" s="697"/>
      <c r="C100" s="698"/>
      <c r="D100" s="698"/>
      <c r="E100" s="698"/>
      <c r="F100" s="698"/>
      <c r="G100" s="698"/>
      <c r="H100" s="698"/>
      <c r="I100" s="698"/>
      <c r="J100" s="698"/>
      <c r="K100" s="698"/>
      <c r="L100" s="698"/>
      <c r="M100" s="698"/>
      <c r="N100" s="698"/>
      <c r="O100" s="698"/>
      <c r="P100" s="698"/>
      <c r="Q100" s="698"/>
      <c r="R100" s="698"/>
      <c r="S100" s="698"/>
      <c r="T100" s="698"/>
      <c r="U100" s="698"/>
      <c r="V100" s="698"/>
      <c r="W100" s="698"/>
      <c r="X100" s="698"/>
      <c r="Y100" s="698"/>
      <c r="Z100" s="698"/>
      <c r="AA100" s="698"/>
      <c r="AB100" s="698"/>
      <c r="AC100" s="698"/>
      <c r="AD100" s="698"/>
      <c r="AE100" s="698"/>
      <c r="AF100" s="698"/>
      <c r="AG100" s="698"/>
      <c r="AH100" s="698"/>
      <c r="AI100" s="698"/>
      <c r="AJ100" s="698"/>
      <c r="AK100" s="699"/>
      <c r="AL100" s="78"/>
    </row>
    <row r="101" spans="2:38" x14ac:dyDescent="0.2">
      <c r="B101" s="697"/>
      <c r="C101" s="698"/>
      <c r="D101" s="698"/>
      <c r="E101" s="698"/>
      <c r="F101" s="698"/>
      <c r="G101" s="698"/>
      <c r="H101" s="698"/>
      <c r="I101" s="698"/>
      <c r="J101" s="698"/>
      <c r="K101" s="698"/>
      <c r="L101" s="698"/>
      <c r="M101" s="698"/>
      <c r="N101" s="698"/>
      <c r="O101" s="698"/>
      <c r="P101" s="698"/>
      <c r="Q101" s="698"/>
      <c r="R101" s="698"/>
      <c r="S101" s="698"/>
      <c r="T101" s="698"/>
      <c r="U101" s="698"/>
      <c r="V101" s="698"/>
      <c r="W101" s="698"/>
      <c r="X101" s="698"/>
      <c r="Y101" s="698"/>
      <c r="Z101" s="698"/>
      <c r="AA101" s="698"/>
      <c r="AB101" s="698"/>
      <c r="AC101" s="698"/>
      <c r="AD101" s="698"/>
      <c r="AE101" s="698"/>
      <c r="AF101" s="698"/>
      <c r="AG101" s="698"/>
      <c r="AH101" s="698"/>
      <c r="AI101" s="698"/>
      <c r="AJ101" s="698"/>
      <c r="AK101" s="699"/>
    </row>
    <row r="102" spans="2:38" ht="13.5" customHeight="1" x14ac:dyDescent="0.2">
      <c r="B102" s="45">
        <v>2</v>
      </c>
      <c r="C102" s="251" t="s">
        <v>285</v>
      </c>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2"/>
      <c r="AJ102" s="519"/>
      <c r="AK102" s="520"/>
    </row>
    <row r="103" spans="2:38" ht="9" customHeight="1" x14ac:dyDescent="0.2">
      <c r="B103" s="11"/>
      <c r="C103" s="85"/>
      <c r="D103" s="85"/>
      <c r="E103" s="85"/>
      <c r="F103" s="85"/>
      <c r="G103" s="85"/>
      <c r="H103" s="85"/>
      <c r="I103" s="85"/>
      <c r="J103" s="85"/>
      <c r="K103" s="85"/>
      <c r="L103" s="85"/>
      <c r="M103" s="85"/>
      <c r="N103" s="85"/>
      <c r="O103" s="85"/>
      <c r="P103" s="85"/>
      <c r="Q103" s="85"/>
      <c r="R103" s="85"/>
      <c r="S103" s="85"/>
      <c r="T103" s="85"/>
      <c r="U103" s="85"/>
      <c r="V103" s="85"/>
      <c r="W103" s="85"/>
      <c r="X103" s="42"/>
      <c r="Y103" s="42"/>
      <c r="Z103" s="16"/>
      <c r="AA103" s="16"/>
      <c r="AB103" s="16"/>
      <c r="AC103" s="26"/>
      <c r="AD103" s="26"/>
      <c r="AE103" s="26"/>
      <c r="AF103" s="26"/>
      <c r="AG103" s="26"/>
      <c r="AH103" s="26"/>
      <c r="AI103" s="26"/>
      <c r="AJ103" s="26"/>
      <c r="AK103" s="27"/>
    </row>
    <row r="104" spans="2:38" ht="13.5" customHeight="1" x14ac:dyDescent="0.2">
      <c r="B104" s="630" t="s">
        <v>148</v>
      </c>
      <c r="C104" s="631"/>
      <c r="D104" s="631"/>
      <c r="E104" s="631"/>
      <c r="F104" s="631"/>
      <c r="G104" s="631"/>
      <c r="H104" s="631"/>
      <c r="I104" s="631"/>
      <c r="J104" s="631"/>
      <c r="K104" s="631"/>
      <c r="L104" s="631"/>
      <c r="M104" s="631"/>
      <c r="N104" s="631"/>
      <c r="O104" s="631"/>
      <c r="P104" s="631"/>
      <c r="Q104" s="631"/>
      <c r="R104" s="631"/>
      <c r="S104" s="631"/>
      <c r="T104" s="631"/>
      <c r="U104" s="631"/>
      <c r="V104" s="632"/>
      <c r="W104" s="639" t="s">
        <v>105</v>
      </c>
      <c r="X104" s="639"/>
      <c r="Y104" s="639"/>
      <c r="Z104" s="639"/>
      <c r="AA104" s="640"/>
      <c r="AB104" s="645" t="s">
        <v>29</v>
      </c>
      <c r="AC104" s="639"/>
      <c r="AD104" s="639"/>
      <c r="AE104" s="639"/>
      <c r="AF104" s="640"/>
      <c r="AG104" s="645" t="s">
        <v>106</v>
      </c>
      <c r="AH104" s="639"/>
      <c r="AI104" s="639"/>
      <c r="AJ104" s="639"/>
      <c r="AK104" s="648"/>
    </row>
    <row r="105" spans="2:38" ht="13.5" customHeight="1" x14ac:dyDescent="0.2">
      <c r="B105" s="633"/>
      <c r="C105" s="634"/>
      <c r="D105" s="634"/>
      <c r="E105" s="634"/>
      <c r="F105" s="634"/>
      <c r="G105" s="634"/>
      <c r="H105" s="634"/>
      <c r="I105" s="634"/>
      <c r="J105" s="634"/>
      <c r="K105" s="634"/>
      <c r="L105" s="634"/>
      <c r="M105" s="634"/>
      <c r="N105" s="634"/>
      <c r="O105" s="634"/>
      <c r="P105" s="634"/>
      <c r="Q105" s="634"/>
      <c r="R105" s="634"/>
      <c r="S105" s="634"/>
      <c r="T105" s="634"/>
      <c r="U105" s="634"/>
      <c r="V105" s="635"/>
      <c r="W105" s="641"/>
      <c r="X105" s="641"/>
      <c r="Y105" s="641"/>
      <c r="Z105" s="641"/>
      <c r="AA105" s="642"/>
      <c r="AB105" s="646"/>
      <c r="AC105" s="641"/>
      <c r="AD105" s="641"/>
      <c r="AE105" s="641"/>
      <c r="AF105" s="642"/>
      <c r="AG105" s="646"/>
      <c r="AH105" s="641"/>
      <c r="AI105" s="641"/>
      <c r="AJ105" s="641"/>
      <c r="AK105" s="649"/>
    </row>
    <row r="106" spans="2:38" ht="9" customHeight="1" x14ac:dyDescent="0.2">
      <c r="B106" s="636"/>
      <c r="C106" s="637"/>
      <c r="D106" s="637"/>
      <c r="E106" s="637"/>
      <c r="F106" s="637"/>
      <c r="G106" s="637"/>
      <c r="H106" s="637"/>
      <c r="I106" s="637"/>
      <c r="J106" s="637"/>
      <c r="K106" s="637"/>
      <c r="L106" s="637"/>
      <c r="M106" s="637"/>
      <c r="N106" s="637"/>
      <c r="O106" s="637"/>
      <c r="P106" s="637"/>
      <c r="Q106" s="637"/>
      <c r="R106" s="637"/>
      <c r="S106" s="637"/>
      <c r="T106" s="637"/>
      <c r="U106" s="637"/>
      <c r="V106" s="638"/>
      <c r="W106" s="643"/>
      <c r="X106" s="643"/>
      <c r="Y106" s="643"/>
      <c r="Z106" s="643"/>
      <c r="AA106" s="644"/>
      <c r="AB106" s="647"/>
      <c r="AC106" s="643"/>
      <c r="AD106" s="643"/>
      <c r="AE106" s="643"/>
      <c r="AF106" s="644"/>
      <c r="AG106" s="647"/>
      <c r="AH106" s="643"/>
      <c r="AI106" s="643"/>
      <c r="AJ106" s="643"/>
      <c r="AK106" s="650"/>
    </row>
    <row r="107" spans="2:38" ht="13.5" customHeight="1" x14ac:dyDescent="0.2">
      <c r="B107" s="31">
        <v>1</v>
      </c>
      <c r="C107" s="293"/>
      <c r="D107" s="294"/>
      <c r="E107" s="294"/>
      <c r="F107" s="294"/>
      <c r="G107" s="294"/>
      <c r="H107" s="294"/>
      <c r="I107" s="294"/>
      <c r="J107" s="294"/>
      <c r="K107" s="294"/>
      <c r="L107" s="294"/>
      <c r="M107" s="294"/>
      <c r="N107" s="294"/>
      <c r="O107" s="294"/>
      <c r="P107" s="294"/>
      <c r="Q107" s="294"/>
      <c r="R107" s="294"/>
      <c r="S107" s="294"/>
      <c r="T107" s="294"/>
      <c r="U107" s="294"/>
      <c r="V107" s="621"/>
      <c r="W107" s="607"/>
      <c r="X107" s="607"/>
      <c r="Y107" s="607"/>
      <c r="Z107" s="607"/>
      <c r="AA107" s="608"/>
      <c r="AB107" s="609"/>
      <c r="AC107" s="607"/>
      <c r="AD107" s="607"/>
      <c r="AE107" s="607"/>
      <c r="AF107" s="608"/>
      <c r="AG107" s="610">
        <f>W107+AB107</f>
        <v>0</v>
      </c>
      <c r="AH107" s="611"/>
      <c r="AI107" s="611"/>
      <c r="AJ107" s="611"/>
      <c r="AK107" s="612"/>
    </row>
    <row r="108" spans="2:38" ht="13.5" customHeight="1" x14ac:dyDescent="0.2">
      <c r="B108" s="31">
        <v>2</v>
      </c>
      <c r="C108" s="293"/>
      <c r="D108" s="294"/>
      <c r="E108" s="294"/>
      <c r="F108" s="294"/>
      <c r="G108" s="294"/>
      <c r="H108" s="294"/>
      <c r="I108" s="294"/>
      <c r="J108" s="294"/>
      <c r="K108" s="294"/>
      <c r="L108" s="294"/>
      <c r="M108" s="294"/>
      <c r="N108" s="294"/>
      <c r="O108" s="294"/>
      <c r="P108" s="294"/>
      <c r="Q108" s="294"/>
      <c r="R108" s="294"/>
      <c r="S108" s="294"/>
      <c r="T108" s="294"/>
      <c r="U108" s="294"/>
      <c r="V108" s="621"/>
      <c r="W108" s="607"/>
      <c r="X108" s="607"/>
      <c r="Y108" s="607"/>
      <c r="Z108" s="607"/>
      <c r="AA108" s="608"/>
      <c r="AB108" s="609"/>
      <c r="AC108" s="607"/>
      <c r="AD108" s="607"/>
      <c r="AE108" s="607"/>
      <c r="AF108" s="608"/>
      <c r="AG108" s="610">
        <f>W108+AB108</f>
        <v>0</v>
      </c>
      <c r="AH108" s="611"/>
      <c r="AI108" s="611"/>
      <c r="AJ108" s="611"/>
      <c r="AK108" s="612"/>
    </row>
    <row r="109" spans="2:38" ht="13.5" customHeight="1" x14ac:dyDescent="0.2">
      <c r="B109" s="31">
        <v>3</v>
      </c>
      <c r="C109" s="293"/>
      <c r="D109" s="294"/>
      <c r="E109" s="294"/>
      <c r="F109" s="294"/>
      <c r="G109" s="294"/>
      <c r="H109" s="294"/>
      <c r="I109" s="294"/>
      <c r="J109" s="294"/>
      <c r="K109" s="294"/>
      <c r="L109" s="294"/>
      <c r="M109" s="294"/>
      <c r="N109" s="294"/>
      <c r="O109" s="294"/>
      <c r="P109" s="294"/>
      <c r="Q109" s="294"/>
      <c r="R109" s="294"/>
      <c r="S109" s="294"/>
      <c r="T109" s="294"/>
      <c r="U109" s="294"/>
      <c r="V109" s="621"/>
      <c r="W109" s="607"/>
      <c r="X109" s="607"/>
      <c r="Y109" s="607"/>
      <c r="Z109" s="607"/>
      <c r="AA109" s="608"/>
      <c r="AB109" s="609"/>
      <c r="AC109" s="607"/>
      <c r="AD109" s="607"/>
      <c r="AE109" s="607"/>
      <c r="AF109" s="608"/>
      <c r="AG109" s="610">
        <f>W109+AB109</f>
        <v>0</v>
      </c>
      <c r="AH109" s="611"/>
      <c r="AI109" s="611"/>
      <c r="AJ109" s="611"/>
      <c r="AK109" s="612"/>
    </row>
    <row r="110" spans="2:38" ht="13.5" customHeight="1" x14ac:dyDescent="0.2">
      <c r="B110" s="31">
        <v>4</v>
      </c>
      <c r="C110" s="293"/>
      <c r="D110" s="294"/>
      <c r="E110" s="294"/>
      <c r="F110" s="294"/>
      <c r="G110" s="294"/>
      <c r="H110" s="294"/>
      <c r="I110" s="294"/>
      <c r="J110" s="294"/>
      <c r="K110" s="294"/>
      <c r="L110" s="294"/>
      <c r="M110" s="294"/>
      <c r="N110" s="294"/>
      <c r="O110" s="294"/>
      <c r="P110" s="294"/>
      <c r="Q110" s="294"/>
      <c r="R110" s="294"/>
      <c r="S110" s="294"/>
      <c r="T110" s="294"/>
      <c r="U110" s="294"/>
      <c r="V110" s="621"/>
      <c r="W110" s="607"/>
      <c r="X110" s="607"/>
      <c r="Y110" s="607"/>
      <c r="Z110" s="607"/>
      <c r="AA110" s="608"/>
      <c r="AB110" s="609"/>
      <c r="AC110" s="607"/>
      <c r="AD110" s="607"/>
      <c r="AE110" s="607"/>
      <c r="AF110" s="608"/>
      <c r="AG110" s="610">
        <f t="shared" ref="AG110:AG118" si="5">W110+AB110</f>
        <v>0</v>
      </c>
      <c r="AH110" s="611"/>
      <c r="AI110" s="611"/>
      <c r="AJ110" s="611"/>
      <c r="AK110" s="612"/>
    </row>
    <row r="111" spans="2:38" ht="13.5" customHeight="1" x14ac:dyDescent="0.2">
      <c r="B111" s="31">
        <v>5</v>
      </c>
      <c r="C111" s="293"/>
      <c r="D111" s="294"/>
      <c r="E111" s="294"/>
      <c r="F111" s="294"/>
      <c r="G111" s="294"/>
      <c r="H111" s="294"/>
      <c r="I111" s="294"/>
      <c r="J111" s="294"/>
      <c r="K111" s="294"/>
      <c r="L111" s="294"/>
      <c r="M111" s="294"/>
      <c r="N111" s="294"/>
      <c r="O111" s="294"/>
      <c r="P111" s="294"/>
      <c r="Q111" s="294"/>
      <c r="R111" s="294"/>
      <c r="S111" s="294"/>
      <c r="T111" s="294"/>
      <c r="U111" s="294"/>
      <c r="V111" s="621"/>
      <c r="W111" s="607"/>
      <c r="X111" s="607"/>
      <c r="Y111" s="607"/>
      <c r="Z111" s="607"/>
      <c r="AA111" s="608"/>
      <c r="AB111" s="609"/>
      <c r="AC111" s="607"/>
      <c r="AD111" s="607"/>
      <c r="AE111" s="607"/>
      <c r="AF111" s="608"/>
      <c r="AG111" s="610">
        <f t="shared" si="5"/>
        <v>0</v>
      </c>
      <c r="AH111" s="611"/>
      <c r="AI111" s="611"/>
      <c r="AJ111" s="611"/>
      <c r="AK111" s="612"/>
    </row>
    <row r="112" spans="2:38" ht="13.5" customHeight="1" x14ac:dyDescent="0.2">
      <c r="B112" s="31">
        <v>6</v>
      </c>
      <c r="C112" s="293"/>
      <c r="D112" s="294"/>
      <c r="E112" s="294"/>
      <c r="F112" s="294"/>
      <c r="G112" s="294"/>
      <c r="H112" s="294"/>
      <c r="I112" s="294"/>
      <c r="J112" s="294"/>
      <c r="K112" s="294"/>
      <c r="L112" s="294"/>
      <c r="M112" s="294"/>
      <c r="N112" s="294"/>
      <c r="O112" s="294"/>
      <c r="P112" s="294"/>
      <c r="Q112" s="294"/>
      <c r="R112" s="294"/>
      <c r="S112" s="294"/>
      <c r="T112" s="294"/>
      <c r="U112" s="294"/>
      <c r="V112" s="621"/>
      <c r="W112" s="607"/>
      <c r="X112" s="607"/>
      <c r="Y112" s="607"/>
      <c r="Z112" s="607"/>
      <c r="AA112" s="608"/>
      <c r="AB112" s="609"/>
      <c r="AC112" s="607"/>
      <c r="AD112" s="607"/>
      <c r="AE112" s="607"/>
      <c r="AF112" s="608"/>
      <c r="AG112" s="610">
        <f t="shared" si="5"/>
        <v>0</v>
      </c>
      <c r="AH112" s="611"/>
      <c r="AI112" s="611"/>
      <c r="AJ112" s="611"/>
      <c r="AK112" s="612"/>
    </row>
    <row r="113" spans="2:37" ht="13.5" customHeight="1" x14ac:dyDescent="0.2">
      <c r="B113" s="31">
        <v>7</v>
      </c>
      <c r="C113" s="293"/>
      <c r="D113" s="294"/>
      <c r="E113" s="294"/>
      <c r="F113" s="294"/>
      <c r="G113" s="294"/>
      <c r="H113" s="294"/>
      <c r="I113" s="294"/>
      <c r="J113" s="294"/>
      <c r="K113" s="294"/>
      <c r="L113" s="294"/>
      <c r="M113" s="294"/>
      <c r="N113" s="294"/>
      <c r="O113" s="294"/>
      <c r="P113" s="294"/>
      <c r="Q113" s="294"/>
      <c r="R113" s="294"/>
      <c r="S113" s="294"/>
      <c r="T113" s="294"/>
      <c r="U113" s="294"/>
      <c r="V113" s="621"/>
      <c r="W113" s="607"/>
      <c r="X113" s="607"/>
      <c r="Y113" s="607"/>
      <c r="Z113" s="607"/>
      <c r="AA113" s="608"/>
      <c r="AB113" s="609"/>
      <c r="AC113" s="607"/>
      <c r="AD113" s="607"/>
      <c r="AE113" s="607"/>
      <c r="AF113" s="608"/>
      <c r="AG113" s="610">
        <f t="shared" si="5"/>
        <v>0</v>
      </c>
      <c r="AH113" s="611"/>
      <c r="AI113" s="611"/>
      <c r="AJ113" s="611"/>
      <c r="AK113" s="612"/>
    </row>
    <row r="114" spans="2:37" ht="13.5" customHeight="1" x14ac:dyDescent="0.2">
      <c r="B114" s="31">
        <v>8</v>
      </c>
      <c r="C114" s="293"/>
      <c r="D114" s="294"/>
      <c r="E114" s="294"/>
      <c r="F114" s="294"/>
      <c r="G114" s="294"/>
      <c r="H114" s="294"/>
      <c r="I114" s="294"/>
      <c r="J114" s="294"/>
      <c r="K114" s="294"/>
      <c r="L114" s="294"/>
      <c r="M114" s="294"/>
      <c r="N114" s="294"/>
      <c r="O114" s="294"/>
      <c r="P114" s="294"/>
      <c r="Q114" s="294"/>
      <c r="R114" s="294"/>
      <c r="S114" s="294"/>
      <c r="T114" s="294"/>
      <c r="U114" s="294"/>
      <c r="V114" s="621"/>
      <c r="W114" s="607"/>
      <c r="X114" s="607"/>
      <c r="Y114" s="607"/>
      <c r="Z114" s="607"/>
      <c r="AA114" s="608"/>
      <c r="AB114" s="609"/>
      <c r="AC114" s="607"/>
      <c r="AD114" s="607"/>
      <c r="AE114" s="607"/>
      <c r="AF114" s="608"/>
      <c r="AG114" s="610">
        <f t="shared" si="5"/>
        <v>0</v>
      </c>
      <c r="AH114" s="611"/>
      <c r="AI114" s="611"/>
      <c r="AJ114" s="611"/>
      <c r="AK114" s="612"/>
    </row>
    <row r="115" spans="2:37" ht="13.5" customHeight="1" x14ac:dyDescent="0.2">
      <c r="B115" s="31">
        <v>9</v>
      </c>
      <c r="C115" s="293"/>
      <c r="D115" s="294"/>
      <c r="E115" s="294"/>
      <c r="F115" s="294"/>
      <c r="G115" s="294"/>
      <c r="H115" s="294"/>
      <c r="I115" s="294"/>
      <c r="J115" s="294"/>
      <c r="K115" s="294"/>
      <c r="L115" s="294"/>
      <c r="M115" s="294"/>
      <c r="N115" s="294"/>
      <c r="O115" s="294"/>
      <c r="P115" s="294"/>
      <c r="Q115" s="294"/>
      <c r="R115" s="294"/>
      <c r="S115" s="294"/>
      <c r="T115" s="294"/>
      <c r="U115" s="294"/>
      <c r="V115" s="621"/>
      <c r="W115" s="607"/>
      <c r="X115" s="607"/>
      <c r="Y115" s="607"/>
      <c r="Z115" s="607"/>
      <c r="AA115" s="608"/>
      <c r="AB115" s="609"/>
      <c r="AC115" s="607"/>
      <c r="AD115" s="607"/>
      <c r="AE115" s="607"/>
      <c r="AF115" s="608"/>
      <c r="AG115" s="610">
        <f t="shared" si="5"/>
        <v>0</v>
      </c>
      <c r="AH115" s="611"/>
      <c r="AI115" s="611"/>
      <c r="AJ115" s="611"/>
      <c r="AK115" s="612"/>
    </row>
    <row r="116" spans="2:37" ht="13.5" customHeight="1" x14ac:dyDescent="0.2">
      <c r="B116" s="31">
        <v>10</v>
      </c>
      <c r="C116" s="293"/>
      <c r="D116" s="294"/>
      <c r="E116" s="294"/>
      <c r="F116" s="294"/>
      <c r="G116" s="294"/>
      <c r="H116" s="294"/>
      <c r="I116" s="294"/>
      <c r="J116" s="294"/>
      <c r="K116" s="294"/>
      <c r="L116" s="294"/>
      <c r="M116" s="294"/>
      <c r="N116" s="294"/>
      <c r="O116" s="294"/>
      <c r="P116" s="294"/>
      <c r="Q116" s="294"/>
      <c r="R116" s="294"/>
      <c r="S116" s="294"/>
      <c r="T116" s="294"/>
      <c r="U116" s="294"/>
      <c r="V116" s="621"/>
      <c r="W116" s="607"/>
      <c r="X116" s="607"/>
      <c r="Y116" s="607"/>
      <c r="Z116" s="607"/>
      <c r="AA116" s="608"/>
      <c r="AB116" s="609"/>
      <c r="AC116" s="607"/>
      <c r="AD116" s="607"/>
      <c r="AE116" s="607"/>
      <c r="AF116" s="608"/>
      <c r="AG116" s="610">
        <f t="shared" si="5"/>
        <v>0</v>
      </c>
      <c r="AH116" s="611"/>
      <c r="AI116" s="611"/>
      <c r="AJ116" s="611"/>
      <c r="AK116" s="612"/>
    </row>
    <row r="117" spans="2:37" ht="13.5" customHeight="1" x14ac:dyDescent="0.2">
      <c r="B117" s="31">
        <v>11</v>
      </c>
      <c r="C117" s="293"/>
      <c r="D117" s="294"/>
      <c r="E117" s="294"/>
      <c r="F117" s="294"/>
      <c r="G117" s="294"/>
      <c r="H117" s="294"/>
      <c r="I117" s="294"/>
      <c r="J117" s="294"/>
      <c r="K117" s="294"/>
      <c r="L117" s="294"/>
      <c r="M117" s="294"/>
      <c r="N117" s="294"/>
      <c r="O117" s="294"/>
      <c r="P117" s="294"/>
      <c r="Q117" s="294"/>
      <c r="R117" s="294"/>
      <c r="S117" s="294"/>
      <c r="T117" s="294"/>
      <c r="U117" s="294"/>
      <c r="V117" s="621"/>
      <c r="W117" s="607"/>
      <c r="X117" s="607"/>
      <c r="Y117" s="607"/>
      <c r="Z117" s="607"/>
      <c r="AA117" s="608"/>
      <c r="AB117" s="609"/>
      <c r="AC117" s="607"/>
      <c r="AD117" s="607"/>
      <c r="AE117" s="607"/>
      <c r="AF117" s="608"/>
      <c r="AG117" s="610">
        <f t="shared" si="5"/>
        <v>0</v>
      </c>
      <c r="AH117" s="611"/>
      <c r="AI117" s="611"/>
      <c r="AJ117" s="611"/>
      <c r="AK117" s="612"/>
    </row>
    <row r="118" spans="2:37" ht="13.5" customHeight="1" x14ac:dyDescent="0.2">
      <c r="B118" s="31">
        <v>12</v>
      </c>
      <c r="C118" s="293"/>
      <c r="D118" s="294"/>
      <c r="E118" s="294"/>
      <c r="F118" s="294"/>
      <c r="G118" s="294"/>
      <c r="H118" s="294"/>
      <c r="I118" s="294"/>
      <c r="J118" s="294"/>
      <c r="K118" s="294"/>
      <c r="L118" s="294"/>
      <c r="M118" s="294"/>
      <c r="N118" s="294"/>
      <c r="O118" s="294"/>
      <c r="P118" s="294"/>
      <c r="Q118" s="294"/>
      <c r="R118" s="294"/>
      <c r="S118" s="294"/>
      <c r="T118" s="294"/>
      <c r="U118" s="294"/>
      <c r="V118" s="621"/>
      <c r="W118" s="607"/>
      <c r="X118" s="607"/>
      <c r="Y118" s="607"/>
      <c r="Z118" s="607"/>
      <c r="AA118" s="608"/>
      <c r="AB118" s="609"/>
      <c r="AC118" s="607"/>
      <c r="AD118" s="607"/>
      <c r="AE118" s="607"/>
      <c r="AF118" s="608"/>
      <c r="AG118" s="610">
        <f t="shared" si="5"/>
        <v>0</v>
      </c>
      <c r="AH118" s="611"/>
      <c r="AI118" s="611"/>
      <c r="AJ118" s="611"/>
      <c r="AK118" s="612"/>
    </row>
    <row r="119" spans="2:37" ht="13.5" customHeight="1" x14ac:dyDescent="0.2">
      <c r="B119" s="31">
        <v>13</v>
      </c>
      <c r="C119" s="293"/>
      <c r="D119" s="294"/>
      <c r="E119" s="294"/>
      <c r="F119" s="294"/>
      <c r="G119" s="294"/>
      <c r="H119" s="294"/>
      <c r="I119" s="294"/>
      <c r="J119" s="294"/>
      <c r="K119" s="294"/>
      <c r="L119" s="294"/>
      <c r="M119" s="294"/>
      <c r="N119" s="294"/>
      <c r="O119" s="294"/>
      <c r="P119" s="294"/>
      <c r="Q119" s="294"/>
      <c r="R119" s="294"/>
      <c r="S119" s="294"/>
      <c r="T119" s="294"/>
      <c r="U119" s="294"/>
      <c r="V119" s="621"/>
      <c r="W119" s="607"/>
      <c r="X119" s="607"/>
      <c r="Y119" s="607"/>
      <c r="Z119" s="607"/>
      <c r="AA119" s="608"/>
      <c r="AB119" s="609"/>
      <c r="AC119" s="607"/>
      <c r="AD119" s="607"/>
      <c r="AE119" s="607"/>
      <c r="AF119" s="608"/>
      <c r="AG119" s="610">
        <f>W119+AB119</f>
        <v>0</v>
      </c>
      <c r="AH119" s="611"/>
      <c r="AI119" s="611"/>
      <c r="AJ119" s="611"/>
      <c r="AK119" s="612"/>
    </row>
    <row r="120" spans="2:37" ht="13.5" customHeight="1" x14ac:dyDescent="0.2">
      <c r="B120" s="31">
        <v>14</v>
      </c>
      <c r="C120" s="293"/>
      <c r="D120" s="294"/>
      <c r="E120" s="294"/>
      <c r="F120" s="294"/>
      <c r="G120" s="294"/>
      <c r="H120" s="294"/>
      <c r="I120" s="294"/>
      <c r="J120" s="294"/>
      <c r="K120" s="294"/>
      <c r="L120" s="294"/>
      <c r="M120" s="294"/>
      <c r="N120" s="294"/>
      <c r="O120" s="294"/>
      <c r="P120" s="294"/>
      <c r="Q120" s="294"/>
      <c r="R120" s="294"/>
      <c r="S120" s="294"/>
      <c r="T120" s="294"/>
      <c r="U120" s="294"/>
      <c r="V120" s="621"/>
      <c r="W120" s="607"/>
      <c r="X120" s="607"/>
      <c r="Y120" s="607"/>
      <c r="Z120" s="607"/>
      <c r="AA120" s="608"/>
      <c r="AB120" s="609"/>
      <c r="AC120" s="607"/>
      <c r="AD120" s="607"/>
      <c r="AE120" s="607"/>
      <c r="AF120" s="608"/>
      <c r="AG120" s="610">
        <f>W120+AB120</f>
        <v>0</v>
      </c>
      <c r="AH120" s="611"/>
      <c r="AI120" s="611"/>
      <c r="AJ120" s="611"/>
      <c r="AK120" s="612"/>
    </row>
    <row r="121" spans="2:37" ht="13.5" customHeight="1" x14ac:dyDescent="0.2">
      <c r="B121" s="31">
        <v>15</v>
      </c>
      <c r="C121" s="293"/>
      <c r="D121" s="294"/>
      <c r="E121" s="294"/>
      <c r="F121" s="294"/>
      <c r="G121" s="294"/>
      <c r="H121" s="294"/>
      <c r="I121" s="294"/>
      <c r="J121" s="294"/>
      <c r="K121" s="294"/>
      <c r="L121" s="294"/>
      <c r="M121" s="294"/>
      <c r="N121" s="294"/>
      <c r="O121" s="294"/>
      <c r="P121" s="294"/>
      <c r="Q121" s="294"/>
      <c r="R121" s="294"/>
      <c r="S121" s="294"/>
      <c r="T121" s="294"/>
      <c r="U121" s="294"/>
      <c r="V121" s="621"/>
      <c r="W121" s="607"/>
      <c r="X121" s="607"/>
      <c r="Y121" s="607"/>
      <c r="Z121" s="607"/>
      <c r="AA121" s="608"/>
      <c r="AB121" s="609"/>
      <c r="AC121" s="607"/>
      <c r="AD121" s="607"/>
      <c r="AE121" s="607"/>
      <c r="AF121" s="608"/>
      <c r="AG121" s="610">
        <f>W121+AB121</f>
        <v>0</v>
      </c>
      <c r="AH121" s="611"/>
      <c r="AI121" s="611"/>
      <c r="AJ121" s="611"/>
      <c r="AK121" s="612"/>
    </row>
    <row r="122" spans="2:37" ht="13.5" customHeight="1" x14ac:dyDescent="0.2">
      <c r="B122" s="104"/>
      <c r="C122" s="105"/>
      <c r="D122" s="105"/>
      <c r="E122" s="105"/>
      <c r="F122" s="105"/>
      <c r="G122" s="105"/>
      <c r="H122" s="105"/>
      <c r="I122" s="105"/>
      <c r="J122" s="105"/>
      <c r="K122" s="105"/>
      <c r="L122" s="105"/>
      <c r="M122" s="105"/>
      <c r="N122" s="105"/>
      <c r="O122" s="105"/>
      <c r="P122" s="105"/>
      <c r="Q122" s="105"/>
      <c r="R122" s="105"/>
      <c r="S122" s="105"/>
      <c r="T122" s="105"/>
      <c r="U122" s="105"/>
      <c r="V122" s="106" t="s">
        <v>13</v>
      </c>
      <c r="W122" s="613">
        <f>SUM(W107:Z121)</f>
        <v>0</v>
      </c>
      <c r="X122" s="614"/>
      <c r="Y122" s="614"/>
      <c r="Z122" s="614"/>
      <c r="AA122" s="615"/>
      <c r="AB122" s="700">
        <f>SUM(AB107:AF121)</f>
        <v>0</v>
      </c>
      <c r="AC122" s="701"/>
      <c r="AD122" s="701"/>
      <c r="AE122" s="701"/>
      <c r="AF122" s="702"/>
      <c r="AG122" s="613">
        <f>SUM(AG107:AJ121)</f>
        <v>0</v>
      </c>
      <c r="AH122" s="614"/>
      <c r="AI122" s="614"/>
      <c r="AJ122" s="614"/>
      <c r="AK122" s="616"/>
    </row>
  </sheetData>
  <sheetProtection algorithmName="SHA-512" hashValue="yr4UIzZU32bGfIcXTV/IHW7FCYqM/hS0L156H0yXwpXFc6f9J58+i4DKWvnGVP9bGUCDNWG/liIRZOSkjhjjAQ==" saltValue="lcBAJlBeXW3PvLTka4kTTg==" spinCount="100000" sheet="1" objects="1" scenarios="1"/>
  <mergeCells count="339">
    <mergeCell ref="C73:V73"/>
    <mergeCell ref="W73:AA73"/>
    <mergeCell ref="AB73:AF73"/>
    <mergeCell ref="AG73:AK73"/>
    <mergeCell ref="B74:G74"/>
    <mergeCell ref="W74:AA74"/>
    <mergeCell ref="AB74:AF74"/>
    <mergeCell ref="AG74:AK74"/>
    <mergeCell ref="AB120:AF120"/>
    <mergeCell ref="AG120:AK120"/>
    <mergeCell ref="C112:V112"/>
    <mergeCell ref="W112:AA112"/>
    <mergeCell ref="C79:V79"/>
    <mergeCell ref="W79:AA79"/>
    <mergeCell ref="AB79:AF79"/>
    <mergeCell ref="AG79:AK79"/>
    <mergeCell ref="C80:V80"/>
    <mergeCell ref="W80:AA80"/>
    <mergeCell ref="C108:V108"/>
    <mergeCell ref="W108:AA108"/>
    <mergeCell ref="AB108:AF108"/>
    <mergeCell ref="AG108:AK108"/>
    <mergeCell ref="B94:C94"/>
    <mergeCell ref="C110:V110"/>
    <mergeCell ref="C72:V72"/>
    <mergeCell ref="W72:AA72"/>
    <mergeCell ref="AB72:AF72"/>
    <mergeCell ref="AG72:AK72"/>
    <mergeCell ref="AB122:AF122"/>
    <mergeCell ref="B76:E77"/>
    <mergeCell ref="F76:F77"/>
    <mergeCell ref="G76:J77"/>
    <mergeCell ref="K76:V77"/>
    <mergeCell ref="W76:AA78"/>
    <mergeCell ref="AB76:AF78"/>
    <mergeCell ref="AG76:AK78"/>
    <mergeCell ref="B78:V78"/>
    <mergeCell ref="C82:V82"/>
    <mergeCell ref="W82:AA82"/>
    <mergeCell ref="AB82:AF82"/>
    <mergeCell ref="AG82:AK82"/>
    <mergeCell ref="C83:V83"/>
    <mergeCell ref="W83:AA83"/>
    <mergeCell ref="AB83:AF83"/>
    <mergeCell ref="AG83:AK83"/>
    <mergeCell ref="B88:G88"/>
    <mergeCell ref="C120:V120"/>
    <mergeCell ref="W120:AA120"/>
    <mergeCell ref="AB70:AF70"/>
    <mergeCell ref="AG70:AK70"/>
    <mergeCell ref="C71:V71"/>
    <mergeCell ref="W71:AA71"/>
    <mergeCell ref="AB71:AF71"/>
    <mergeCell ref="AG71:AK71"/>
    <mergeCell ref="AG66:AK66"/>
    <mergeCell ref="AG68:AK68"/>
    <mergeCell ref="C69:V69"/>
    <mergeCell ref="W69:AA69"/>
    <mergeCell ref="AB69:AF69"/>
    <mergeCell ref="AG69:AK69"/>
    <mergeCell ref="AG52:AK52"/>
    <mergeCell ref="C55:V55"/>
    <mergeCell ref="W55:AA55"/>
    <mergeCell ref="AB55:AF55"/>
    <mergeCell ref="AG55:AK55"/>
    <mergeCell ref="AB34:AF36"/>
    <mergeCell ref="C53:V53"/>
    <mergeCell ref="W53:AA53"/>
    <mergeCell ref="AB53:AF53"/>
    <mergeCell ref="AG53:AK53"/>
    <mergeCell ref="C51:V51"/>
    <mergeCell ref="AG34:AK36"/>
    <mergeCell ref="B36:V36"/>
    <mergeCell ref="W48:AA50"/>
    <mergeCell ref="C54:V54"/>
    <mergeCell ref="AB48:AF50"/>
    <mergeCell ref="AG48:AK50"/>
    <mergeCell ref="B50:V50"/>
    <mergeCell ref="C41:V41"/>
    <mergeCell ref="W41:AA41"/>
    <mergeCell ref="AB41:AF41"/>
    <mergeCell ref="AG41:AK41"/>
    <mergeCell ref="C44:V44"/>
    <mergeCell ref="W44:AA44"/>
    <mergeCell ref="C111:V111"/>
    <mergeCell ref="W111:AA111"/>
    <mergeCell ref="AB111:AF111"/>
    <mergeCell ref="AG111:AK111"/>
    <mergeCell ref="C109:V109"/>
    <mergeCell ref="W109:AA109"/>
    <mergeCell ref="AB109:AF109"/>
    <mergeCell ref="AG109:AK109"/>
    <mergeCell ref="C28:V28"/>
    <mergeCell ref="C29:V29"/>
    <mergeCell ref="C42:V42"/>
    <mergeCell ref="C43:V43"/>
    <mergeCell ref="C56:V56"/>
    <mergeCell ref="C57:V57"/>
    <mergeCell ref="AG42:AK42"/>
    <mergeCell ref="AG43:AK43"/>
    <mergeCell ref="AG28:AK28"/>
    <mergeCell ref="AG29:AK29"/>
    <mergeCell ref="AG56:AK56"/>
    <mergeCell ref="AG57:AK57"/>
    <mergeCell ref="C30:V30"/>
    <mergeCell ref="C31:V31"/>
    <mergeCell ref="AG51:AK51"/>
    <mergeCell ref="C52:V52"/>
    <mergeCell ref="W118:AA118"/>
    <mergeCell ref="AB118:AF118"/>
    <mergeCell ref="AG118:AK118"/>
    <mergeCell ref="C119:V119"/>
    <mergeCell ref="W119:AA119"/>
    <mergeCell ref="AB119:AF119"/>
    <mergeCell ref="AG119:AK119"/>
    <mergeCell ref="D94:AK94"/>
    <mergeCell ref="B95:AK95"/>
    <mergeCell ref="B96:AK101"/>
    <mergeCell ref="C102:AI102"/>
    <mergeCell ref="AB112:AF112"/>
    <mergeCell ref="AG112:AK112"/>
    <mergeCell ref="C113:V113"/>
    <mergeCell ref="W113:AA113"/>
    <mergeCell ref="AB113:AF113"/>
    <mergeCell ref="AG113:AK113"/>
    <mergeCell ref="C114:V114"/>
    <mergeCell ref="W114:AA114"/>
    <mergeCell ref="AB114:AF114"/>
    <mergeCell ref="AG114:AK114"/>
    <mergeCell ref="W110:AA110"/>
    <mergeCell ref="AB110:AF110"/>
    <mergeCell ref="AG110:AK110"/>
    <mergeCell ref="AB80:AF80"/>
    <mergeCell ref="AG80:AK80"/>
    <mergeCell ref="C81:V81"/>
    <mergeCell ref="W81:AA81"/>
    <mergeCell ref="AB81:AF81"/>
    <mergeCell ref="AG81:AK81"/>
    <mergeCell ref="C70:V70"/>
    <mergeCell ref="W70:AA70"/>
    <mergeCell ref="B62:E63"/>
    <mergeCell ref="F62:F63"/>
    <mergeCell ref="G62:J63"/>
    <mergeCell ref="K62:V63"/>
    <mergeCell ref="C65:V65"/>
    <mergeCell ref="W65:AA65"/>
    <mergeCell ref="C66:V66"/>
    <mergeCell ref="W66:AA66"/>
    <mergeCell ref="AB66:AF66"/>
    <mergeCell ref="C67:V67"/>
    <mergeCell ref="W67:AA67"/>
    <mergeCell ref="AB67:AF67"/>
    <mergeCell ref="AG67:AK67"/>
    <mergeCell ref="C68:V68"/>
    <mergeCell ref="W68:AA68"/>
    <mergeCell ref="AB68:AF68"/>
    <mergeCell ref="W60:AA60"/>
    <mergeCell ref="AB60:AF60"/>
    <mergeCell ref="AG60:AK60"/>
    <mergeCell ref="W62:AA64"/>
    <mergeCell ref="AB62:AF64"/>
    <mergeCell ref="AG62:AK64"/>
    <mergeCell ref="B64:V64"/>
    <mergeCell ref="B60:G60"/>
    <mergeCell ref="W54:AA54"/>
    <mergeCell ref="AB54:AF54"/>
    <mergeCell ref="AG54:AK54"/>
    <mergeCell ref="C58:V58"/>
    <mergeCell ref="W58:AA58"/>
    <mergeCell ref="AB58:AF58"/>
    <mergeCell ref="AG58:AK58"/>
    <mergeCell ref="C59:V59"/>
    <mergeCell ref="W59:AA59"/>
    <mergeCell ref="AB59:AF59"/>
    <mergeCell ref="AG59:AK59"/>
    <mergeCell ref="W57:AA57"/>
    <mergeCell ref="AB57:AF57"/>
    <mergeCell ref="T2:AK3"/>
    <mergeCell ref="T4:X6"/>
    <mergeCell ref="Y4:AF6"/>
    <mergeCell ref="AG4:AK6"/>
    <mergeCell ref="W51:AA51"/>
    <mergeCell ref="AB51:AF51"/>
    <mergeCell ref="F48:F49"/>
    <mergeCell ref="G48:J49"/>
    <mergeCell ref="K48:V49"/>
    <mergeCell ref="W32:AA32"/>
    <mergeCell ref="AG32:AK32"/>
    <mergeCell ref="AG38:AK38"/>
    <mergeCell ref="C39:V39"/>
    <mergeCell ref="W39:AA39"/>
    <mergeCell ref="AB39:AF39"/>
    <mergeCell ref="AG39:AK39"/>
    <mergeCell ref="C37:V37"/>
    <mergeCell ref="W37:AA37"/>
    <mergeCell ref="AB37:AF37"/>
    <mergeCell ref="AG37:AK37"/>
    <mergeCell ref="C38:V38"/>
    <mergeCell ref="W38:AA38"/>
    <mergeCell ref="AB38:AF38"/>
    <mergeCell ref="W34:AA36"/>
    <mergeCell ref="AB23:AF23"/>
    <mergeCell ref="AG23:AK23"/>
    <mergeCell ref="I9:AK9"/>
    <mergeCell ref="G20:J21"/>
    <mergeCell ref="K20:V21"/>
    <mergeCell ref="B14:AK14"/>
    <mergeCell ref="B15:AK16"/>
    <mergeCell ref="C18:AI18"/>
    <mergeCell ref="AJ18:AK18"/>
    <mergeCell ref="C10:H10"/>
    <mergeCell ref="I10:Y10"/>
    <mergeCell ref="AA10:AG10"/>
    <mergeCell ref="AH10:AK10"/>
    <mergeCell ref="W23:AA23"/>
    <mergeCell ref="AG44:AK44"/>
    <mergeCell ref="C45:V45"/>
    <mergeCell ref="W45:AA45"/>
    <mergeCell ref="AB45:AF45"/>
    <mergeCell ref="AG45:AK45"/>
    <mergeCell ref="B46:G46"/>
    <mergeCell ref="W46:AA46"/>
    <mergeCell ref="AB46:AF46"/>
    <mergeCell ref="AG46:AK46"/>
    <mergeCell ref="B48:E49"/>
    <mergeCell ref="AB26:AF26"/>
    <mergeCell ref="AG26:AK26"/>
    <mergeCell ref="W20:AA22"/>
    <mergeCell ref="AB20:AF22"/>
    <mergeCell ref="AG20:AK22"/>
    <mergeCell ref="B20:E21"/>
    <mergeCell ref="F20:F21"/>
    <mergeCell ref="AG40:AK40"/>
    <mergeCell ref="AB32:AF32"/>
    <mergeCell ref="W30:AA30"/>
    <mergeCell ref="AB30:AF30"/>
    <mergeCell ref="B32:G32"/>
    <mergeCell ref="C40:V40"/>
    <mergeCell ref="W40:AA40"/>
    <mergeCell ref="AB40:AF40"/>
    <mergeCell ref="B34:E35"/>
    <mergeCell ref="F34:F35"/>
    <mergeCell ref="G34:J35"/>
    <mergeCell ref="K34:V35"/>
    <mergeCell ref="AG30:AK30"/>
    <mergeCell ref="W31:AA31"/>
    <mergeCell ref="AB31:AF31"/>
    <mergeCell ref="AG31:AK31"/>
    <mergeCell ref="B8:C8"/>
    <mergeCell ref="D8:AK8"/>
    <mergeCell ref="D12:AK12"/>
    <mergeCell ref="B12:C12"/>
    <mergeCell ref="B13:AK13"/>
    <mergeCell ref="C9:H9"/>
    <mergeCell ref="AB65:AF65"/>
    <mergeCell ref="AG65:AK65"/>
    <mergeCell ref="W27:AA27"/>
    <mergeCell ref="AB27:AF27"/>
    <mergeCell ref="AG27:AK27"/>
    <mergeCell ref="B22:V22"/>
    <mergeCell ref="C23:V23"/>
    <mergeCell ref="C24:V24"/>
    <mergeCell ref="C25:V25"/>
    <mergeCell ref="C26:V26"/>
    <mergeCell ref="C27:V27"/>
    <mergeCell ref="W24:AA24"/>
    <mergeCell ref="AB24:AF24"/>
    <mergeCell ref="AG24:AK24"/>
    <mergeCell ref="W25:AA25"/>
    <mergeCell ref="AB25:AF25"/>
    <mergeCell ref="AG25:AK25"/>
    <mergeCell ref="W26:AA26"/>
    <mergeCell ref="AB87:AF87"/>
    <mergeCell ref="AG87:AK87"/>
    <mergeCell ref="C87:V87"/>
    <mergeCell ref="W87:AA87"/>
    <mergeCell ref="C84:V84"/>
    <mergeCell ref="W84:AA84"/>
    <mergeCell ref="AB84:AF84"/>
    <mergeCell ref="AG84:AK84"/>
    <mergeCell ref="C85:V85"/>
    <mergeCell ref="W85:AA85"/>
    <mergeCell ref="AB85:AF85"/>
    <mergeCell ref="AG85:AK85"/>
    <mergeCell ref="C86:V86"/>
    <mergeCell ref="W86:AA86"/>
    <mergeCell ref="AB86:AF86"/>
    <mergeCell ref="AG86:AK86"/>
    <mergeCell ref="W88:AA88"/>
    <mergeCell ref="AB88:AF88"/>
    <mergeCell ref="AG88:AK88"/>
    <mergeCell ref="C107:V107"/>
    <mergeCell ref="W107:AA107"/>
    <mergeCell ref="AB107:AF107"/>
    <mergeCell ref="AG107:AK107"/>
    <mergeCell ref="AB92:AF92"/>
    <mergeCell ref="AJ102:AK102"/>
    <mergeCell ref="B104:V106"/>
    <mergeCell ref="W104:AA106"/>
    <mergeCell ref="AB104:AF106"/>
    <mergeCell ref="AG104:AK106"/>
    <mergeCell ref="AG92:AK92"/>
    <mergeCell ref="AB121:AF121"/>
    <mergeCell ref="AG121:AK121"/>
    <mergeCell ref="W122:AA122"/>
    <mergeCell ref="AG122:AK122"/>
    <mergeCell ref="W90:AA91"/>
    <mergeCell ref="AB90:AF91"/>
    <mergeCell ref="AG90:AK91"/>
    <mergeCell ref="B92:V92"/>
    <mergeCell ref="W92:AA92"/>
    <mergeCell ref="C115:V115"/>
    <mergeCell ref="W115:AA115"/>
    <mergeCell ref="AB115:AF115"/>
    <mergeCell ref="AG115:AK115"/>
    <mergeCell ref="C116:V116"/>
    <mergeCell ref="W116:AA116"/>
    <mergeCell ref="AB116:AF116"/>
    <mergeCell ref="AG116:AK116"/>
    <mergeCell ref="C117:V117"/>
    <mergeCell ref="W117:AA117"/>
    <mergeCell ref="AB117:AF117"/>
    <mergeCell ref="AG117:AK117"/>
    <mergeCell ref="C121:V121"/>
    <mergeCell ref="W121:AA121"/>
    <mergeCell ref="C118:V118"/>
    <mergeCell ref="W28:AA28"/>
    <mergeCell ref="AB28:AF28"/>
    <mergeCell ref="W29:AA29"/>
    <mergeCell ref="AB29:AF29"/>
    <mergeCell ref="W42:AA42"/>
    <mergeCell ref="AB42:AF42"/>
    <mergeCell ref="W43:AA43"/>
    <mergeCell ref="AB43:AF43"/>
    <mergeCell ref="W56:AA56"/>
    <mergeCell ref="AB56:AF56"/>
    <mergeCell ref="W52:AA52"/>
    <mergeCell ref="AB52:AF52"/>
    <mergeCell ref="AB44:AF44"/>
  </mergeCells>
  <dataValidations count="1">
    <dataValidation type="list" allowBlank="1" showInputMessage="1" showErrorMessage="1" errorTitle="El contenido no es válido" error="Seleccionar una de las opciones del desplegable" prompt="Seleccionar una de las opciones del desplegable" sqref="AJ18:AK18 X103:Y103 AJ102:AK102" xr:uid="{B2A5C580-3992-4C47-B554-4753FEDB9BC3}">
      <formula1>"SI, NO"</formula1>
    </dataValidation>
  </dataValidations>
  <printOptions horizontalCentered="1"/>
  <pageMargins left="0.19685039370078741" right="0.19685039370078741" top="0.39370078740157483" bottom="0.47244094488188981" header="0.31496062992125984" footer="0.31496062992125984"/>
  <pageSetup paperSize="9" scale="99" fitToHeight="0" orientation="portrait" useFirstPageNumber="1" r:id="rId1"/>
  <ignoredErrors>
    <ignoredError sqref="AB1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888E8-FE33-4882-A30B-EA450D40F0B3}">
  <sheetPr>
    <tabColor theme="9" tint="0.39997558519241921"/>
    <pageSetUpPr fitToPage="1"/>
  </sheetPr>
  <dimension ref="B1:ALE294"/>
  <sheetViews>
    <sheetView showGridLines="0" zoomScale="130" zoomScaleNormal="130" zoomScaleSheetLayoutView="120" zoomScalePageLayoutView="80" workbookViewId="0">
      <selection activeCell="AS26" sqref="AS26"/>
    </sheetView>
  </sheetViews>
  <sheetFormatPr baseColWidth="10" defaultColWidth="9.140625" defaultRowHeight="12.75" x14ac:dyDescent="0.2"/>
  <cols>
    <col min="1" max="1" width="0.5703125" customWidth="1"/>
    <col min="2" max="34" width="2.85546875" style="1" customWidth="1"/>
    <col min="35" max="35" width="3.28515625" style="1" customWidth="1"/>
    <col min="36" max="37" width="2.85546875" style="1" customWidth="1"/>
    <col min="38" max="38" width="2.85546875" style="1" hidden="1" customWidth="1"/>
    <col min="39" max="39" width="9.140625" style="1" hidden="1" customWidth="1"/>
    <col min="40" max="40" width="0.7109375" style="1" hidden="1" customWidth="1"/>
    <col min="41" max="41" width="11.85546875" style="1" hidden="1" customWidth="1"/>
    <col min="42" max="58" width="2.85546875" style="1" customWidth="1"/>
    <col min="59" max="993" width="14.42578125" style="1" customWidth="1"/>
    <col min="994" max="997" width="14.42578125" customWidth="1"/>
  </cols>
  <sheetData>
    <row r="1" spans="2:993" ht="3.75" customHeight="1" x14ac:dyDescent="0.2">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row>
    <row r="2" spans="2:993" ht="6" customHeight="1" x14ac:dyDescent="0.2">
      <c r="B2" s="170"/>
      <c r="C2" s="171"/>
      <c r="D2" s="171"/>
      <c r="E2" s="171"/>
      <c r="F2" s="171"/>
      <c r="G2" s="171"/>
      <c r="H2" s="171"/>
      <c r="I2" s="171"/>
      <c r="J2" s="171"/>
      <c r="K2" s="171"/>
      <c r="L2" s="171"/>
      <c r="M2" s="171"/>
      <c r="N2" s="171"/>
      <c r="O2" s="171"/>
      <c r="P2" s="171"/>
      <c r="Q2" s="171"/>
      <c r="R2" s="171"/>
      <c r="S2" s="171"/>
      <c r="T2" s="258" t="s">
        <v>3</v>
      </c>
      <c r="U2" s="259"/>
      <c r="V2" s="259"/>
      <c r="W2" s="259"/>
      <c r="X2" s="259"/>
      <c r="Y2" s="259"/>
      <c r="Z2" s="259"/>
      <c r="AA2" s="259"/>
      <c r="AB2" s="259"/>
      <c r="AC2" s="259"/>
      <c r="AD2" s="259"/>
      <c r="AE2" s="259"/>
      <c r="AF2" s="259"/>
      <c r="AG2" s="259"/>
      <c r="AH2" s="259"/>
      <c r="AI2" s="259"/>
      <c r="AJ2" s="259"/>
      <c r="AK2" s="260"/>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row>
    <row r="3" spans="2:993" ht="12.75" customHeight="1" x14ac:dyDescent="0.2">
      <c r="B3" s="10"/>
      <c r="C3" s="6"/>
      <c r="D3" s="6"/>
      <c r="E3" s="6"/>
      <c r="F3" s="6"/>
      <c r="G3" s="175"/>
      <c r="I3" s="6"/>
      <c r="J3" s="6"/>
      <c r="K3" s="6"/>
      <c r="L3" s="6"/>
      <c r="M3" s="6"/>
      <c r="N3" s="6"/>
      <c r="O3" s="6"/>
      <c r="P3" s="6"/>
      <c r="Q3" s="6"/>
      <c r="R3" s="6"/>
      <c r="S3" s="6"/>
      <c r="T3" s="261"/>
      <c r="U3" s="262"/>
      <c r="V3" s="262"/>
      <c r="W3" s="262"/>
      <c r="X3" s="262"/>
      <c r="Y3" s="262"/>
      <c r="Z3" s="262"/>
      <c r="AA3" s="262"/>
      <c r="AB3" s="262"/>
      <c r="AC3" s="262"/>
      <c r="AD3" s="262"/>
      <c r="AE3" s="262"/>
      <c r="AF3" s="262"/>
      <c r="AG3" s="262"/>
      <c r="AH3" s="262"/>
      <c r="AI3" s="262"/>
      <c r="AJ3" s="262"/>
      <c r="AK3" s="26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row>
    <row r="4" spans="2:993" ht="12.75" customHeight="1" x14ac:dyDescent="0.2">
      <c r="B4" s="10"/>
      <c r="C4" s="6"/>
      <c r="D4" s="6"/>
      <c r="E4" s="6"/>
      <c r="F4" s="6"/>
      <c r="G4" s="175"/>
      <c r="I4" s="6"/>
      <c r="J4" s="6"/>
      <c r="K4" s="6"/>
      <c r="L4" s="6"/>
      <c r="M4" s="6"/>
      <c r="N4" s="6"/>
      <c r="O4" s="6"/>
      <c r="P4" s="6"/>
      <c r="Q4" s="6"/>
      <c r="R4" s="6"/>
      <c r="S4" s="6"/>
      <c r="T4" s="264" t="s">
        <v>183</v>
      </c>
      <c r="U4" s="265"/>
      <c r="V4" s="265"/>
      <c r="W4" s="265"/>
      <c r="X4" s="266"/>
      <c r="Y4" s="273" t="s">
        <v>270</v>
      </c>
      <c r="Z4" s="274"/>
      <c r="AA4" s="274"/>
      <c r="AB4" s="274"/>
      <c r="AC4" s="274"/>
      <c r="AD4" s="274"/>
      <c r="AE4" s="274"/>
      <c r="AF4" s="274"/>
      <c r="AG4" s="274"/>
      <c r="AH4" s="274"/>
      <c r="AI4" s="274"/>
      <c r="AJ4" s="274"/>
      <c r="AK4" s="27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row>
    <row r="5" spans="2:993" ht="12.75" customHeight="1" x14ac:dyDescent="0.2">
      <c r="B5" s="10"/>
      <c r="C5" s="6"/>
      <c r="D5" s="6"/>
      <c r="E5" s="6"/>
      <c r="F5" s="6"/>
      <c r="G5" s="175"/>
      <c r="I5" s="6"/>
      <c r="J5" s="6"/>
      <c r="K5" s="6"/>
      <c r="L5" s="6"/>
      <c r="M5" s="6"/>
      <c r="N5" s="6"/>
      <c r="O5" s="6"/>
      <c r="P5" s="6"/>
      <c r="Q5" s="6"/>
      <c r="R5" s="6"/>
      <c r="S5" s="6"/>
      <c r="T5" s="267"/>
      <c r="U5" s="268"/>
      <c r="V5" s="268"/>
      <c r="W5" s="268"/>
      <c r="X5" s="269"/>
      <c r="Y5" s="276"/>
      <c r="Z5" s="277"/>
      <c r="AA5" s="277"/>
      <c r="AB5" s="277"/>
      <c r="AC5" s="277"/>
      <c r="AD5" s="277"/>
      <c r="AE5" s="277"/>
      <c r="AF5" s="277"/>
      <c r="AG5" s="277"/>
      <c r="AH5" s="277"/>
      <c r="AI5" s="277"/>
      <c r="AJ5" s="277"/>
      <c r="AK5" s="278"/>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row>
    <row r="6" spans="2:993" ht="6" customHeight="1" x14ac:dyDescent="0.2">
      <c r="B6" s="172"/>
      <c r="C6" s="173"/>
      <c r="D6" s="173"/>
      <c r="E6" s="173"/>
      <c r="F6" s="173"/>
      <c r="G6" s="173"/>
      <c r="H6" s="173"/>
      <c r="I6" s="173"/>
      <c r="J6" s="173"/>
      <c r="K6" s="173"/>
      <c r="L6" s="173"/>
      <c r="M6" s="173"/>
      <c r="N6" s="173"/>
      <c r="O6" s="173"/>
      <c r="P6" s="173"/>
      <c r="Q6" s="173"/>
      <c r="R6" s="173"/>
      <c r="S6" s="173"/>
      <c r="T6" s="270"/>
      <c r="U6" s="271"/>
      <c r="V6" s="271"/>
      <c r="W6" s="271"/>
      <c r="X6" s="272"/>
      <c r="Y6" s="279"/>
      <c r="Z6" s="280"/>
      <c r="AA6" s="280"/>
      <c r="AB6" s="280"/>
      <c r="AC6" s="280"/>
      <c r="AD6" s="280"/>
      <c r="AE6" s="280"/>
      <c r="AF6" s="280"/>
      <c r="AG6" s="280"/>
      <c r="AH6" s="280"/>
      <c r="AI6" s="280"/>
      <c r="AJ6" s="280"/>
      <c r="AK6" s="281"/>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row>
    <row r="7" spans="2:993" ht="11.25" customHeight="1" x14ac:dyDescent="0.2">
      <c r="B7" s="2"/>
      <c r="C7" s="18" t="s">
        <v>1</v>
      </c>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row>
    <row r="8" spans="2:993" ht="24" customHeight="1" x14ac:dyDescent="0.2">
      <c r="B8" s="418" t="s">
        <v>0</v>
      </c>
      <c r="C8" s="419"/>
      <c r="D8" s="420" t="s">
        <v>4</v>
      </c>
      <c r="E8" s="421"/>
      <c r="F8" s="421"/>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2"/>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row>
    <row r="9" spans="2:993" ht="14.1" customHeight="1" x14ac:dyDescent="0.2">
      <c r="B9" s="176"/>
      <c r="C9" s="435" t="s">
        <v>5</v>
      </c>
      <c r="D9" s="435"/>
      <c r="E9" s="435"/>
      <c r="F9" s="435"/>
      <c r="G9" s="435"/>
      <c r="H9" s="435"/>
      <c r="I9" s="494">
        <f>'Ficha 1. RESUMEN ERRP'!$I$9</f>
        <v>0</v>
      </c>
      <c r="J9" s="494"/>
      <c r="K9" s="494"/>
      <c r="L9" s="494"/>
      <c r="M9" s="494"/>
      <c r="N9" s="494"/>
      <c r="O9" s="494"/>
      <c r="P9" s="494"/>
      <c r="Q9" s="494"/>
      <c r="R9" s="494"/>
      <c r="S9" s="494"/>
      <c r="T9" s="494"/>
      <c r="U9" s="494"/>
      <c r="V9" s="494"/>
      <c r="W9" s="494"/>
      <c r="X9" s="494"/>
      <c r="Y9" s="494"/>
      <c r="Z9" s="495"/>
      <c r="AA9" s="494"/>
      <c r="AB9" s="494"/>
      <c r="AC9" s="494"/>
      <c r="AD9" s="494"/>
      <c r="AE9" s="494"/>
      <c r="AF9" s="494"/>
      <c r="AG9" s="494"/>
      <c r="AH9" s="494"/>
      <c r="AI9" s="494"/>
      <c r="AJ9" s="494"/>
      <c r="AK9" s="496"/>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row>
    <row r="10" spans="2:993" ht="13.9" customHeight="1" x14ac:dyDescent="0.2">
      <c r="B10" s="177"/>
      <c r="C10" s="488" t="s">
        <v>8</v>
      </c>
      <c r="D10" s="488"/>
      <c r="E10" s="488"/>
      <c r="F10" s="488"/>
      <c r="G10" s="488"/>
      <c r="H10" s="488"/>
      <c r="I10" s="489">
        <f>'Ficha 1. RESUMEN ERRP'!$I$10</f>
        <v>0</v>
      </c>
      <c r="J10" s="489"/>
      <c r="K10" s="489"/>
      <c r="L10" s="489"/>
      <c r="M10" s="489"/>
      <c r="N10" s="489"/>
      <c r="O10" s="489"/>
      <c r="P10" s="489"/>
      <c r="Q10" s="489"/>
      <c r="R10" s="489"/>
      <c r="S10" s="489"/>
      <c r="T10" s="489"/>
      <c r="U10" s="489"/>
      <c r="V10" s="489"/>
      <c r="W10" s="489"/>
      <c r="X10" s="489"/>
      <c r="Y10" s="489"/>
      <c r="Z10" s="178"/>
      <c r="AA10" s="488" t="s">
        <v>119</v>
      </c>
      <c r="AB10" s="488"/>
      <c r="AC10" s="488"/>
      <c r="AD10" s="488"/>
      <c r="AE10" s="488"/>
      <c r="AF10" s="488"/>
      <c r="AG10" s="488"/>
      <c r="AH10" s="490">
        <f>'Ficha 1. RESUMEN ERRP'!$AH$10</f>
        <v>0</v>
      </c>
      <c r="AI10" s="490"/>
      <c r="AJ10" s="490"/>
      <c r="AK10" s="491"/>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row>
    <row r="11" spans="2:993" ht="13.5" customHeight="1" x14ac:dyDescent="0.2">
      <c r="B11" s="29"/>
      <c r="C11" s="30"/>
      <c r="D11" s="30"/>
      <c r="E11" s="30"/>
      <c r="F11" s="30"/>
      <c r="G11" s="30"/>
      <c r="H11" s="30"/>
      <c r="I11" s="30"/>
      <c r="J11" s="30"/>
      <c r="K11" s="30"/>
      <c r="L11" s="34"/>
      <c r="M11" s="34"/>
      <c r="N11" s="34"/>
      <c r="O11" s="34"/>
      <c r="P11" s="34"/>
      <c r="Q11" s="34"/>
      <c r="R11" s="34"/>
      <c r="S11" s="34"/>
      <c r="T11" s="34"/>
      <c r="U11" s="34"/>
      <c r="V11" s="34"/>
      <c r="W11" s="34"/>
      <c r="X11" s="29"/>
      <c r="Y11" s="30"/>
      <c r="Z11" s="30"/>
      <c r="AA11" s="30"/>
      <c r="AB11" s="30"/>
      <c r="AC11" s="34"/>
      <c r="AD11" s="34"/>
      <c r="AE11" s="34"/>
      <c r="AF11" s="34"/>
      <c r="AG11" s="34"/>
      <c r="AH11" s="34"/>
      <c r="AI11" s="34"/>
      <c r="AJ11" s="34"/>
      <c r="AK11" s="34"/>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row>
    <row r="12" spans="2:993" ht="24" customHeight="1" x14ac:dyDescent="0.2">
      <c r="B12" s="418" t="s">
        <v>2</v>
      </c>
      <c r="C12" s="419"/>
      <c r="D12" s="420" t="s">
        <v>31</v>
      </c>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row>
    <row r="13" spans="2:993" ht="21.6" customHeight="1" x14ac:dyDescent="0.2">
      <c r="B13" s="889" t="s">
        <v>95</v>
      </c>
      <c r="C13" s="890"/>
      <c r="D13" s="890"/>
      <c r="E13" s="891"/>
      <c r="F13" s="886" t="s">
        <v>16</v>
      </c>
      <c r="G13" s="886"/>
      <c r="H13" s="886"/>
      <c r="I13" s="886"/>
      <c r="J13" s="886"/>
      <c r="K13" s="886"/>
      <c r="L13" s="886"/>
      <c r="M13" s="876" t="s">
        <v>32</v>
      </c>
      <c r="N13" s="877"/>
      <c r="O13" s="877"/>
      <c r="P13" s="877"/>
      <c r="Q13" s="877"/>
      <c r="R13" s="878"/>
      <c r="S13" s="861" t="s">
        <v>34</v>
      </c>
      <c r="T13" s="862"/>
      <c r="U13" s="862"/>
      <c r="V13" s="862"/>
      <c r="W13" s="862"/>
      <c r="X13" s="862"/>
      <c r="Y13" s="863"/>
      <c r="Z13" s="898" t="s">
        <v>36</v>
      </c>
      <c r="AA13" s="899"/>
      <c r="AB13" s="899"/>
      <c r="AC13" s="899"/>
      <c r="AD13" s="899"/>
      <c r="AE13" s="864" t="s">
        <v>273</v>
      </c>
      <c r="AF13" s="865"/>
      <c r="AG13" s="865"/>
      <c r="AH13" s="865"/>
      <c r="AI13" s="865"/>
      <c r="AJ13" s="865"/>
      <c r="AK13" s="866"/>
      <c r="AL13"/>
      <c r="AM13"/>
      <c r="AN13"/>
      <c r="AO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row>
    <row r="14" spans="2:993" ht="14.1" customHeight="1" x14ac:dyDescent="0.2">
      <c r="B14" s="892"/>
      <c r="C14" s="893"/>
      <c r="D14" s="893"/>
      <c r="E14" s="894"/>
      <c r="F14" s="887"/>
      <c r="G14" s="887"/>
      <c r="H14" s="887"/>
      <c r="I14" s="887"/>
      <c r="J14" s="887"/>
      <c r="K14" s="887"/>
      <c r="L14" s="887"/>
      <c r="M14" s="879"/>
      <c r="N14" s="880"/>
      <c r="O14" s="880"/>
      <c r="P14" s="880"/>
      <c r="Q14" s="880"/>
      <c r="R14" s="881"/>
      <c r="S14" s="885" t="s">
        <v>33</v>
      </c>
      <c r="T14" s="885"/>
      <c r="U14" s="885"/>
      <c r="V14" s="885"/>
      <c r="W14" s="885"/>
      <c r="X14" s="885"/>
      <c r="Y14" s="885"/>
      <c r="Z14" s="898" t="s">
        <v>35</v>
      </c>
      <c r="AA14" s="899"/>
      <c r="AB14" s="899"/>
      <c r="AC14" s="899"/>
      <c r="AD14" s="899"/>
      <c r="AE14" s="867"/>
      <c r="AF14" s="868"/>
      <c r="AG14" s="868"/>
      <c r="AH14" s="868"/>
      <c r="AI14" s="868"/>
      <c r="AJ14" s="868"/>
      <c r="AK14" s="869"/>
      <c r="AL14"/>
      <c r="AM14"/>
      <c r="AN14"/>
      <c r="AO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row>
    <row r="15" spans="2:993" ht="14.1" customHeight="1" x14ac:dyDescent="0.2">
      <c r="B15" s="895"/>
      <c r="C15" s="896"/>
      <c r="D15" s="896"/>
      <c r="E15" s="897"/>
      <c r="F15" s="888"/>
      <c r="G15" s="888"/>
      <c r="H15" s="888"/>
      <c r="I15" s="888"/>
      <c r="J15" s="888"/>
      <c r="K15" s="888"/>
      <c r="L15" s="888"/>
      <c r="M15" s="882"/>
      <c r="N15" s="883"/>
      <c r="O15" s="883"/>
      <c r="P15" s="883"/>
      <c r="Q15" s="883"/>
      <c r="R15" s="884"/>
      <c r="S15" s="885"/>
      <c r="T15" s="885"/>
      <c r="U15" s="885"/>
      <c r="V15" s="885"/>
      <c r="W15" s="885"/>
      <c r="X15" s="885"/>
      <c r="Y15" s="885"/>
      <c r="Z15" s="898"/>
      <c r="AA15" s="899"/>
      <c r="AB15" s="899"/>
      <c r="AC15" s="899"/>
      <c r="AD15" s="899"/>
      <c r="AE15" s="870"/>
      <c r="AF15" s="871"/>
      <c r="AG15" s="871"/>
      <c r="AH15" s="871"/>
      <c r="AI15" s="871"/>
      <c r="AJ15" s="871"/>
      <c r="AK15" s="872"/>
      <c r="AL15"/>
      <c r="AM15"/>
      <c r="AN15"/>
      <c r="AO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row>
    <row r="16" spans="2:993" ht="14.1" customHeight="1" x14ac:dyDescent="0.2">
      <c r="B16" s="873" t="s">
        <v>17</v>
      </c>
      <c r="C16" s="874"/>
      <c r="D16" s="874"/>
      <c r="E16" s="874"/>
      <c r="F16" s="875" t="s">
        <v>6</v>
      </c>
      <c r="G16" s="875"/>
      <c r="H16" s="875"/>
      <c r="I16" s="875"/>
      <c r="J16" s="875"/>
      <c r="K16" s="875"/>
      <c r="L16" s="875"/>
      <c r="M16" s="844">
        <v>0.4</v>
      </c>
      <c r="N16" s="844"/>
      <c r="O16" s="844"/>
      <c r="P16" s="844"/>
      <c r="Q16" s="844"/>
      <c r="R16" s="844"/>
      <c r="S16" s="845">
        <v>8100</v>
      </c>
      <c r="T16" s="845"/>
      <c r="U16" s="845"/>
      <c r="V16" s="845"/>
      <c r="W16" s="845"/>
      <c r="X16" s="845"/>
      <c r="Y16" s="845"/>
      <c r="Z16" s="846">
        <v>72</v>
      </c>
      <c r="AA16" s="846"/>
      <c r="AB16" s="846"/>
      <c r="AC16" s="846"/>
      <c r="AD16" s="610"/>
      <c r="AE16" s="846">
        <v>20250</v>
      </c>
      <c r="AF16" s="846"/>
      <c r="AG16" s="846"/>
      <c r="AH16" s="846"/>
      <c r="AI16" s="846"/>
      <c r="AJ16" s="846"/>
      <c r="AK16" s="847"/>
      <c r="AL16"/>
      <c r="AM16"/>
      <c r="AN16"/>
      <c r="AO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row>
    <row r="17" spans="2:993" ht="14.1" customHeight="1" x14ac:dyDescent="0.2">
      <c r="B17" s="873" t="s">
        <v>18</v>
      </c>
      <c r="C17" s="874"/>
      <c r="D17" s="874"/>
      <c r="E17" s="874"/>
      <c r="F17" s="875" t="s">
        <v>7</v>
      </c>
      <c r="G17" s="875"/>
      <c r="H17" s="875"/>
      <c r="I17" s="875"/>
      <c r="J17" s="875"/>
      <c r="K17" s="875"/>
      <c r="L17" s="875"/>
      <c r="M17" s="844">
        <v>0.65</v>
      </c>
      <c r="N17" s="844"/>
      <c r="O17" s="844"/>
      <c r="P17" s="844"/>
      <c r="Q17" s="844"/>
      <c r="R17" s="844"/>
      <c r="S17" s="845">
        <v>14500</v>
      </c>
      <c r="T17" s="845"/>
      <c r="U17" s="845"/>
      <c r="V17" s="845"/>
      <c r="W17" s="845"/>
      <c r="X17" s="845"/>
      <c r="Y17" s="845"/>
      <c r="Z17" s="846">
        <v>130</v>
      </c>
      <c r="AA17" s="846"/>
      <c r="AB17" s="846"/>
      <c r="AC17" s="846"/>
      <c r="AD17" s="610"/>
      <c r="AE17" s="846">
        <v>22308</v>
      </c>
      <c r="AF17" s="846"/>
      <c r="AG17" s="846"/>
      <c r="AH17" s="846"/>
      <c r="AI17" s="846"/>
      <c r="AJ17" s="846"/>
      <c r="AK17" s="847"/>
      <c r="AL17"/>
      <c r="AM17"/>
      <c r="AN17"/>
      <c r="AO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row>
    <row r="18" spans="2:993" ht="14.1" customHeight="1" x14ac:dyDescent="0.2">
      <c r="B18" s="873" t="s">
        <v>19</v>
      </c>
      <c r="C18" s="874"/>
      <c r="D18" s="874"/>
      <c r="E18" s="874"/>
      <c r="F18" s="875" t="s">
        <v>11</v>
      </c>
      <c r="G18" s="875"/>
      <c r="H18" s="875"/>
      <c r="I18" s="875"/>
      <c r="J18" s="875"/>
      <c r="K18" s="875"/>
      <c r="L18" s="875"/>
      <c r="M18" s="844">
        <v>0.8</v>
      </c>
      <c r="N18" s="844"/>
      <c r="O18" s="844"/>
      <c r="P18" s="844"/>
      <c r="Q18" s="844"/>
      <c r="R18" s="844"/>
      <c r="S18" s="845">
        <v>21400</v>
      </c>
      <c r="T18" s="845"/>
      <c r="U18" s="845"/>
      <c r="V18" s="845"/>
      <c r="W18" s="845"/>
      <c r="X18" s="845"/>
      <c r="Y18" s="845"/>
      <c r="Z18" s="846">
        <v>192</v>
      </c>
      <c r="AA18" s="846"/>
      <c r="AB18" s="846"/>
      <c r="AC18" s="846"/>
      <c r="AD18" s="610"/>
      <c r="AE18" s="846">
        <v>26750</v>
      </c>
      <c r="AF18" s="846"/>
      <c r="AG18" s="846"/>
      <c r="AH18" s="846"/>
      <c r="AI18" s="846"/>
      <c r="AJ18" s="846"/>
      <c r="AK18" s="847"/>
      <c r="AL18"/>
      <c r="AM18"/>
      <c r="AN18"/>
      <c r="AO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row>
    <row r="19" spans="2:993" ht="12.75" customHeight="1" x14ac:dyDescent="0.2">
      <c r="B19" s="923" t="s">
        <v>87</v>
      </c>
      <c r="C19" s="924"/>
      <c r="D19" s="924"/>
      <c r="E19" s="924"/>
      <c r="F19" s="924"/>
      <c r="G19" s="925"/>
      <c r="H19" s="905" t="s">
        <v>85</v>
      </c>
      <c r="I19" s="906"/>
      <c r="J19" s="906"/>
      <c r="K19" s="906"/>
      <c r="L19" s="906"/>
      <c r="M19" s="906"/>
      <c r="N19" s="906"/>
      <c r="O19" s="906"/>
      <c r="P19" s="906"/>
      <c r="Q19" s="907"/>
      <c r="R19" s="905" t="s">
        <v>86</v>
      </c>
      <c r="S19" s="906"/>
      <c r="T19" s="906"/>
      <c r="U19" s="906"/>
      <c r="V19" s="906"/>
      <c r="W19" s="906"/>
      <c r="X19" s="906"/>
      <c r="Y19" s="906"/>
      <c r="Z19" s="906"/>
      <c r="AA19" s="907"/>
      <c r="AB19" s="905" t="s">
        <v>88</v>
      </c>
      <c r="AC19" s="906"/>
      <c r="AD19" s="906"/>
      <c r="AE19" s="906"/>
      <c r="AF19" s="906"/>
      <c r="AG19" s="906"/>
      <c r="AH19" s="906"/>
      <c r="AI19" s="906"/>
      <c r="AJ19" s="906"/>
      <c r="AK19" s="929"/>
      <c r="AL19" s="44"/>
      <c r="AM19" s="44"/>
      <c r="AN19" s="44"/>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row>
    <row r="20" spans="2:993" x14ac:dyDescent="0.2">
      <c r="B20" s="926"/>
      <c r="C20" s="927"/>
      <c r="D20" s="927"/>
      <c r="E20" s="927"/>
      <c r="F20" s="927"/>
      <c r="G20" s="928"/>
      <c r="H20" s="930">
        <v>1</v>
      </c>
      <c r="I20" s="931"/>
      <c r="J20" s="931"/>
      <c r="K20" s="931"/>
      <c r="L20" s="931"/>
      <c r="M20" s="931"/>
      <c r="N20" s="931"/>
      <c r="O20" s="931"/>
      <c r="P20" s="931"/>
      <c r="Q20" s="932"/>
      <c r="R20" s="933">
        <v>1000</v>
      </c>
      <c r="S20" s="934"/>
      <c r="T20" s="934"/>
      <c r="U20" s="934"/>
      <c r="V20" s="934"/>
      <c r="W20" s="934"/>
      <c r="X20" s="934"/>
      <c r="Y20" s="934"/>
      <c r="Z20" s="934"/>
      <c r="AA20" s="935"/>
      <c r="AB20" s="933">
        <v>12000</v>
      </c>
      <c r="AC20" s="934"/>
      <c r="AD20" s="934"/>
      <c r="AE20" s="934"/>
      <c r="AF20" s="934"/>
      <c r="AG20" s="934"/>
      <c r="AH20" s="934"/>
      <c r="AI20" s="934"/>
      <c r="AJ20" s="934"/>
      <c r="AK20" s="936"/>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row>
    <row r="21" spans="2:993" x14ac:dyDescent="0.2">
      <c r="B21" s="889" t="s">
        <v>96</v>
      </c>
      <c r="C21" s="900"/>
      <c r="D21" s="900"/>
      <c r="E21" s="900"/>
      <c r="F21" s="900"/>
      <c r="G21" s="901"/>
      <c r="H21" s="905" t="s">
        <v>91</v>
      </c>
      <c r="I21" s="906"/>
      <c r="J21" s="906"/>
      <c r="K21" s="906"/>
      <c r="L21" s="906"/>
      <c r="M21" s="906"/>
      <c r="N21" s="906"/>
      <c r="O21" s="906"/>
      <c r="P21" s="906"/>
      <c r="Q21" s="907"/>
      <c r="R21" s="905" t="s">
        <v>92</v>
      </c>
      <c r="S21" s="906"/>
      <c r="T21" s="906"/>
      <c r="U21" s="906"/>
      <c r="V21" s="906"/>
      <c r="W21" s="906"/>
      <c r="X21" s="906"/>
      <c r="Y21" s="906"/>
      <c r="Z21" s="906"/>
      <c r="AA21" s="907"/>
      <c r="AB21" s="43"/>
      <c r="AC21" s="43"/>
      <c r="AD21" s="43"/>
      <c r="AE21" s="43"/>
      <c r="AF21" s="43"/>
      <c r="AG21" s="43"/>
      <c r="AH21" s="43"/>
      <c r="AI21" s="43"/>
      <c r="AJ21" s="43"/>
      <c r="AK21" s="52"/>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row>
    <row r="22" spans="2:993" x14ac:dyDescent="0.2">
      <c r="B22" s="937"/>
      <c r="C22" s="938"/>
      <c r="D22" s="938"/>
      <c r="E22" s="938"/>
      <c r="F22" s="938"/>
      <c r="G22" s="939"/>
      <c r="H22" s="930">
        <v>1</v>
      </c>
      <c r="I22" s="931"/>
      <c r="J22" s="931"/>
      <c r="K22" s="931"/>
      <c r="L22" s="931"/>
      <c r="M22" s="931"/>
      <c r="N22" s="931"/>
      <c r="O22" s="931"/>
      <c r="P22" s="931"/>
      <c r="Q22" s="932"/>
      <c r="R22" s="930">
        <v>0.15</v>
      </c>
      <c r="S22" s="931"/>
      <c r="T22" s="931"/>
      <c r="U22" s="931"/>
      <c r="V22" s="931"/>
      <c r="W22" s="931"/>
      <c r="X22" s="931"/>
      <c r="Y22" s="931"/>
      <c r="Z22" s="931"/>
      <c r="AA22" s="932"/>
      <c r="AB22" s="43"/>
      <c r="AC22" s="43"/>
      <c r="AD22" s="43"/>
      <c r="AE22" s="43"/>
      <c r="AF22" s="43"/>
      <c r="AG22" s="43"/>
      <c r="AH22" s="43"/>
      <c r="AI22" s="43"/>
      <c r="AJ22" s="43"/>
      <c r="AK22" s="5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row>
    <row r="23" spans="2:993" x14ac:dyDescent="0.2">
      <c r="B23" s="889" t="s">
        <v>97</v>
      </c>
      <c r="C23" s="900"/>
      <c r="D23" s="900"/>
      <c r="E23" s="900"/>
      <c r="F23" s="900"/>
      <c r="G23" s="901"/>
      <c r="H23" s="905" t="s">
        <v>93</v>
      </c>
      <c r="I23" s="906"/>
      <c r="J23" s="906"/>
      <c r="K23" s="906"/>
      <c r="L23" s="906"/>
      <c r="M23" s="906"/>
      <c r="N23" s="906"/>
      <c r="O23" s="906"/>
      <c r="P23" s="906"/>
      <c r="Q23" s="907"/>
      <c r="R23" s="905" t="s">
        <v>94</v>
      </c>
      <c r="S23" s="906"/>
      <c r="T23" s="906"/>
      <c r="U23" s="906"/>
      <c r="V23" s="906"/>
      <c r="W23" s="906"/>
      <c r="X23" s="906"/>
      <c r="Y23" s="906"/>
      <c r="Z23" s="906"/>
      <c r="AA23" s="907"/>
      <c r="AB23" s="43"/>
      <c r="AC23" s="43"/>
      <c r="AD23" s="43"/>
      <c r="AE23" s="43"/>
      <c r="AF23" s="43"/>
      <c r="AG23" s="43"/>
      <c r="AH23" s="43"/>
      <c r="AI23" s="43"/>
      <c r="AJ23" s="43"/>
      <c r="AK23" s="52"/>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row>
    <row r="24" spans="2:993" x14ac:dyDescent="0.2">
      <c r="B24" s="937"/>
      <c r="C24" s="938"/>
      <c r="D24" s="938"/>
      <c r="E24" s="938"/>
      <c r="F24" s="938"/>
      <c r="G24" s="939"/>
      <c r="H24" s="930">
        <v>1</v>
      </c>
      <c r="I24" s="931"/>
      <c r="J24" s="931"/>
      <c r="K24" s="931"/>
      <c r="L24" s="931"/>
      <c r="M24" s="931"/>
      <c r="N24" s="931"/>
      <c r="O24" s="931"/>
      <c r="P24" s="931"/>
      <c r="Q24" s="932"/>
      <c r="R24" s="933">
        <v>800</v>
      </c>
      <c r="S24" s="934"/>
      <c r="T24" s="934"/>
      <c r="U24" s="934"/>
      <c r="V24" s="934"/>
      <c r="W24" s="934"/>
      <c r="X24" s="934"/>
      <c r="Y24" s="934"/>
      <c r="Z24" s="934"/>
      <c r="AA24" s="935"/>
      <c r="AB24" s="43"/>
      <c r="AC24" s="43"/>
      <c r="AD24" s="43"/>
      <c r="AE24" s="43"/>
      <c r="AF24" s="43"/>
      <c r="AG24" s="43"/>
      <c r="AH24" s="43"/>
      <c r="AI24" s="43"/>
      <c r="AJ24" s="43"/>
      <c r="AK24" s="52"/>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row>
    <row r="25" spans="2:993" x14ac:dyDescent="0.2">
      <c r="B25" s="889" t="s">
        <v>98</v>
      </c>
      <c r="C25" s="900"/>
      <c r="D25" s="900"/>
      <c r="E25" s="900"/>
      <c r="F25" s="900"/>
      <c r="G25" s="901"/>
      <c r="H25" s="905" t="s">
        <v>89</v>
      </c>
      <c r="I25" s="906"/>
      <c r="J25" s="906"/>
      <c r="K25" s="906"/>
      <c r="L25" s="906"/>
      <c r="M25" s="906"/>
      <c r="N25" s="906"/>
      <c r="O25" s="906"/>
      <c r="P25" s="906"/>
      <c r="Q25" s="907"/>
      <c r="R25" s="905" t="s">
        <v>86</v>
      </c>
      <c r="S25" s="906"/>
      <c r="T25" s="906"/>
      <c r="U25" s="906"/>
      <c r="V25" s="906"/>
      <c r="W25" s="906"/>
      <c r="X25" s="906"/>
      <c r="Y25" s="906"/>
      <c r="Z25" s="906"/>
      <c r="AA25" s="907"/>
      <c r="AB25" s="905" t="s">
        <v>90</v>
      </c>
      <c r="AC25" s="906"/>
      <c r="AD25" s="906"/>
      <c r="AE25" s="906"/>
      <c r="AF25" s="906"/>
      <c r="AG25" s="906"/>
      <c r="AH25" s="906"/>
      <c r="AI25" s="906"/>
      <c r="AJ25" s="906"/>
      <c r="AK25" s="929"/>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row>
    <row r="26" spans="2:993" x14ac:dyDescent="0.2">
      <c r="B26" s="937"/>
      <c r="C26" s="938"/>
      <c r="D26" s="938"/>
      <c r="E26" s="938"/>
      <c r="F26" s="938"/>
      <c r="G26" s="939"/>
      <c r="H26" s="930">
        <v>0.05</v>
      </c>
      <c r="I26" s="931"/>
      <c r="J26" s="931"/>
      <c r="K26" s="931"/>
      <c r="L26" s="931"/>
      <c r="M26" s="931"/>
      <c r="N26" s="931"/>
      <c r="O26" s="931"/>
      <c r="P26" s="931"/>
      <c r="Q26" s="932"/>
      <c r="R26" s="933">
        <v>2000</v>
      </c>
      <c r="S26" s="934"/>
      <c r="T26" s="934"/>
      <c r="U26" s="934"/>
      <c r="V26" s="934"/>
      <c r="W26" s="934"/>
      <c r="X26" s="934"/>
      <c r="Y26" s="934"/>
      <c r="Z26" s="934"/>
      <c r="AA26" s="935"/>
      <c r="AB26" s="933">
        <v>17</v>
      </c>
      <c r="AC26" s="934"/>
      <c r="AD26" s="934"/>
      <c r="AE26" s="934"/>
      <c r="AF26" s="934"/>
      <c r="AG26" s="934"/>
      <c r="AH26" s="934"/>
      <c r="AI26" s="934"/>
      <c r="AJ26" s="934"/>
      <c r="AK26" s="936"/>
      <c r="AL26" s="8"/>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row>
    <row r="27" spans="2:993" x14ac:dyDescent="0.2">
      <c r="B27" s="889" t="s">
        <v>99</v>
      </c>
      <c r="C27" s="900"/>
      <c r="D27" s="900"/>
      <c r="E27" s="900"/>
      <c r="F27" s="900"/>
      <c r="G27" s="901"/>
      <c r="H27" s="905" t="s">
        <v>149</v>
      </c>
      <c r="I27" s="906"/>
      <c r="J27" s="906"/>
      <c r="K27" s="906"/>
      <c r="L27" s="906"/>
      <c r="M27" s="906"/>
      <c r="N27" s="906"/>
      <c r="O27" s="906"/>
      <c r="P27" s="906"/>
      <c r="Q27" s="906"/>
      <c r="R27" s="906"/>
      <c r="S27" s="906"/>
      <c r="T27" s="906"/>
      <c r="U27" s="906"/>
      <c r="V27" s="906"/>
      <c r="W27" s="906"/>
      <c r="X27" s="906"/>
      <c r="Y27" s="906"/>
      <c r="Z27" s="906"/>
      <c r="AA27" s="907"/>
      <c r="AB27" s="43"/>
      <c r="AC27" s="43"/>
      <c r="AD27" s="43"/>
      <c r="AE27" s="43"/>
      <c r="AF27" s="43"/>
      <c r="AG27" s="43"/>
      <c r="AH27" s="43"/>
      <c r="AI27" s="43"/>
      <c r="AJ27" s="43"/>
      <c r="AK27" s="52"/>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row>
    <row r="28" spans="2:993" x14ac:dyDescent="0.2">
      <c r="B28" s="902"/>
      <c r="C28" s="903"/>
      <c r="D28" s="903"/>
      <c r="E28" s="903"/>
      <c r="F28" s="903"/>
      <c r="G28" s="904"/>
      <c r="H28" s="45">
        <v>1</v>
      </c>
      <c r="I28" s="940"/>
      <c r="J28" s="941"/>
      <c r="K28" s="941"/>
      <c r="L28" s="941"/>
      <c r="M28" s="941"/>
      <c r="N28" s="941"/>
      <c r="O28" s="941"/>
      <c r="P28" s="941"/>
      <c r="Q28" s="941"/>
      <c r="R28" s="941"/>
      <c r="S28" s="941"/>
      <c r="T28" s="941"/>
      <c r="U28" s="941"/>
      <c r="V28" s="941"/>
      <c r="W28" s="941"/>
      <c r="X28" s="941"/>
      <c r="Y28" s="941"/>
      <c r="Z28" s="941"/>
      <c r="AA28" s="942"/>
      <c r="AB28" s="53"/>
      <c r="AC28" s="53"/>
      <c r="AD28" s="53"/>
      <c r="AE28" s="53"/>
      <c r="AF28" s="53"/>
      <c r="AG28" s="53"/>
      <c r="AH28" s="53"/>
      <c r="AI28" s="53"/>
      <c r="AJ28" s="53"/>
      <c r="AK28" s="54"/>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row>
    <row r="29" spans="2:993" x14ac:dyDescent="0.2">
      <c r="B29" s="29"/>
      <c r="C29" s="37"/>
      <c r="D29" s="37"/>
      <c r="E29" s="37"/>
      <c r="F29" s="37"/>
      <c r="G29" s="37"/>
      <c r="H29" s="37"/>
      <c r="I29" s="37"/>
      <c r="J29" s="37"/>
      <c r="K29" s="37"/>
      <c r="L29" s="34"/>
      <c r="M29" s="34"/>
      <c r="N29" s="34"/>
      <c r="O29" s="34"/>
      <c r="P29" s="34"/>
      <c r="Q29" s="34"/>
      <c r="R29" s="34"/>
      <c r="S29" s="34"/>
      <c r="T29" s="34"/>
      <c r="U29" s="34"/>
      <c r="V29" s="34"/>
      <c r="W29" s="34"/>
      <c r="X29" s="29"/>
      <c r="Y29" s="37"/>
      <c r="Z29" s="37"/>
      <c r="AA29" s="37"/>
      <c r="AB29" s="37"/>
      <c r="AC29" s="34"/>
      <c r="AD29" s="34"/>
      <c r="AE29" s="34"/>
      <c r="AF29" s="34"/>
      <c r="AG29" s="34"/>
      <c r="AH29" s="34"/>
      <c r="AI29" s="34"/>
      <c r="AJ29" s="34"/>
      <c r="AK29" s="34"/>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row>
    <row r="30" spans="2:993" ht="20.25" x14ac:dyDescent="0.2">
      <c r="B30" s="418" t="s">
        <v>9</v>
      </c>
      <c r="C30" s="419"/>
      <c r="D30" s="913" t="s">
        <v>65</v>
      </c>
      <c r="E30" s="914"/>
      <c r="F30" s="914"/>
      <c r="G30" s="914"/>
      <c r="H30" s="914"/>
      <c r="I30" s="914"/>
      <c r="J30" s="914"/>
      <c r="K30" s="914"/>
      <c r="L30" s="914"/>
      <c r="M30" s="914"/>
      <c r="N30" s="914"/>
      <c r="O30" s="914"/>
      <c r="P30" s="914"/>
      <c r="Q30" s="914"/>
      <c r="R30" s="914"/>
      <c r="S30" s="914"/>
      <c r="T30" s="914"/>
      <c r="U30" s="914"/>
      <c r="V30" s="914"/>
      <c r="W30" s="914"/>
      <c r="X30" s="914"/>
      <c r="Y30" s="914"/>
      <c r="Z30" s="914"/>
      <c r="AA30" s="914"/>
      <c r="AB30" s="914"/>
      <c r="AC30" s="914"/>
      <c r="AD30" s="914"/>
      <c r="AE30" s="914"/>
      <c r="AF30" s="914"/>
      <c r="AG30" s="914"/>
      <c r="AH30" s="914"/>
      <c r="AI30" s="914"/>
      <c r="AJ30" s="914"/>
      <c r="AK30" s="915"/>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row>
    <row r="31" spans="2:993" x14ac:dyDescent="0.2">
      <c r="B31" s="856" t="s">
        <v>24</v>
      </c>
      <c r="C31" s="857"/>
      <c r="D31" s="857"/>
      <c r="E31" s="857"/>
      <c r="F31" s="857"/>
      <c r="G31" s="857"/>
      <c r="H31" s="857" t="s">
        <v>66</v>
      </c>
      <c r="I31" s="857"/>
      <c r="J31" s="857"/>
      <c r="K31" s="857"/>
      <c r="L31" s="857"/>
      <c r="M31" s="857" t="s">
        <v>67</v>
      </c>
      <c r="N31" s="857"/>
      <c r="O31" s="857"/>
      <c r="P31" s="857"/>
      <c r="Q31" s="857"/>
      <c r="R31" s="857" t="s">
        <v>68</v>
      </c>
      <c r="S31" s="857"/>
      <c r="T31" s="857"/>
      <c r="U31" s="857"/>
      <c r="V31" s="857"/>
      <c r="W31" s="857" t="s">
        <v>69</v>
      </c>
      <c r="X31" s="857"/>
      <c r="Y31" s="857"/>
      <c r="Z31" s="857"/>
      <c r="AA31" s="857"/>
      <c r="AB31" s="857" t="s">
        <v>70</v>
      </c>
      <c r="AC31" s="857"/>
      <c r="AD31" s="857"/>
      <c r="AE31" s="857"/>
      <c r="AF31" s="857"/>
      <c r="AG31" s="857" t="s">
        <v>71</v>
      </c>
      <c r="AH31" s="857"/>
      <c r="AI31" s="857"/>
      <c r="AJ31" s="857"/>
      <c r="AK31" s="859"/>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row>
    <row r="32" spans="2:993" x14ac:dyDescent="0.2">
      <c r="B32" s="858"/>
      <c r="C32" s="835"/>
      <c r="D32" s="835"/>
      <c r="E32" s="835"/>
      <c r="F32" s="835"/>
      <c r="G32" s="835"/>
      <c r="H32" s="835"/>
      <c r="I32" s="835"/>
      <c r="J32" s="835"/>
      <c r="K32" s="835"/>
      <c r="L32" s="835"/>
      <c r="M32" s="835"/>
      <c r="N32" s="835"/>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860"/>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row>
    <row r="33" spans="2:993" ht="16.5" customHeight="1" x14ac:dyDescent="0.2">
      <c r="B33" s="109">
        <v>1</v>
      </c>
      <c r="C33" s="920" t="s">
        <v>116</v>
      </c>
      <c r="D33" s="921"/>
      <c r="E33" s="921"/>
      <c r="F33" s="921"/>
      <c r="G33" s="922"/>
      <c r="H33" s="841">
        <f>I99</f>
        <v>0</v>
      </c>
      <c r="I33" s="841"/>
      <c r="J33" s="841"/>
      <c r="K33" s="841"/>
      <c r="L33" s="841"/>
      <c r="M33" s="841">
        <f>P206</f>
        <v>0</v>
      </c>
      <c r="N33" s="841"/>
      <c r="O33" s="841"/>
      <c r="P33" s="841"/>
      <c r="Q33" s="841"/>
      <c r="R33" s="841">
        <f>W206</f>
        <v>0</v>
      </c>
      <c r="S33" s="841"/>
      <c r="T33" s="841"/>
      <c r="U33" s="841"/>
      <c r="V33" s="841"/>
      <c r="W33" s="841">
        <f>AI99</f>
        <v>0</v>
      </c>
      <c r="X33" s="841"/>
      <c r="Y33" s="841"/>
      <c r="Z33" s="841"/>
      <c r="AA33" s="841"/>
      <c r="AB33" s="842">
        <v>0</v>
      </c>
      <c r="AC33" s="842"/>
      <c r="AD33" s="842"/>
      <c r="AE33" s="842"/>
      <c r="AF33" s="842"/>
      <c r="AG33" s="841">
        <f>H33-M33-R33-W33-AB33</f>
        <v>0</v>
      </c>
      <c r="AH33" s="841"/>
      <c r="AI33" s="841"/>
      <c r="AJ33" s="841"/>
      <c r="AK33" s="84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row>
    <row r="34" spans="2:993" ht="16.5" customHeight="1" x14ac:dyDescent="0.2">
      <c r="B34" s="109">
        <v>2</v>
      </c>
      <c r="C34" s="920" t="s">
        <v>117</v>
      </c>
      <c r="D34" s="921"/>
      <c r="E34" s="921"/>
      <c r="F34" s="921"/>
      <c r="G34" s="922"/>
      <c r="H34" s="841">
        <f>B216</f>
        <v>0</v>
      </c>
      <c r="I34" s="841"/>
      <c r="J34" s="841"/>
      <c r="K34" s="841"/>
      <c r="L34" s="841"/>
      <c r="M34" s="841">
        <f>AC216</f>
        <v>0</v>
      </c>
      <c r="N34" s="841"/>
      <c r="O34" s="841"/>
      <c r="P34" s="841"/>
      <c r="Q34" s="841"/>
      <c r="R34" s="841">
        <v>0</v>
      </c>
      <c r="S34" s="841"/>
      <c r="T34" s="841"/>
      <c r="U34" s="841"/>
      <c r="V34" s="841"/>
      <c r="W34" s="841">
        <f>H34-M34-R34-AB34</f>
        <v>0</v>
      </c>
      <c r="X34" s="841"/>
      <c r="Y34" s="841"/>
      <c r="Z34" s="841"/>
      <c r="AA34" s="841"/>
      <c r="AB34" s="842">
        <v>0</v>
      </c>
      <c r="AC34" s="842"/>
      <c r="AD34" s="842"/>
      <c r="AE34" s="842"/>
      <c r="AF34" s="842"/>
      <c r="AG34" s="841">
        <v>0</v>
      </c>
      <c r="AH34" s="841"/>
      <c r="AI34" s="841"/>
      <c r="AJ34" s="841"/>
      <c r="AK34" s="843"/>
      <c r="AL34" s="7"/>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row>
    <row r="35" spans="2:993" ht="16.5" customHeight="1" x14ac:dyDescent="0.2">
      <c r="B35" s="109">
        <v>3</v>
      </c>
      <c r="C35" s="831" t="s">
        <v>118</v>
      </c>
      <c r="D35" s="832"/>
      <c r="E35" s="832"/>
      <c r="F35" s="832"/>
      <c r="G35" s="833"/>
      <c r="H35" s="834">
        <f>B221</f>
        <v>0</v>
      </c>
      <c r="I35" s="834"/>
      <c r="J35" s="834"/>
      <c r="K35" s="834"/>
      <c r="L35" s="834"/>
      <c r="M35" s="841">
        <f>AC221</f>
        <v>0</v>
      </c>
      <c r="N35" s="841"/>
      <c r="O35" s="841"/>
      <c r="P35" s="841"/>
      <c r="Q35" s="841"/>
      <c r="R35" s="841">
        <v>0</v>
      </c>
      <c r="S35" s="841"/>
      <c r="T35" s="841"/>
      <c r="U35" s="841"/>
      <c r="V35" s="841"/>
      <c r="W35" s="841">
        <f>H35-M35-R35-AB35</f>
        <v>0</v>
      </c>
      <c r="X35" s="841"/>
      <c r="Y35" s="841"/>
      <c r="Z35" s="841"/>
      <c r="AA35" s="841"/>
      <c r="AB35" s="842">
        <v>0</v>
      </c>
      <c r="AC35" s="842"/>
      <c r="AD35" s="842"/>
      <c r="AE35" s="842"/>
      <c r="AF35" s="842"/>
      <c r="AG35" s="841">
        <v>0</v>
      </c>
      <c r="AH35" s="841"/>
      <c r="AI35" s="841"/>
      <c r="AJ35" s="841"/>
      <c r="AK35" s="843"/>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row>
    <row r="36" spans="2:993" ht="16.5" customHeight="1" x14ac:dyDescent="0.2">
      <c r="B36" s="125"/>
      <c r="C36" s="76"/>
      <c r="D36" s="76"/>
      <c r="E36" s="76"/>
      <c r="F36" s="76"/>
      <c r="G36" s="124" t="s">
        <v>23</v>
      </c>
      <c r="H36" s="836">
        <f>SUM(H33:L35)</f>
        <v>0</v>
      </c>
      <c r="I36" s="837"/>
      <c r="J36" s="837"/>
      <c r="K36" s="837"/>
      <c r="L36" s="838"/>
      <c r="M36" s="838">
        <f>SUM(M33:Q35)</f>
        <v>0</v>
      </c>
      <c r="N36" s="839"/>
      <c r="O36" s="839"/>
      <c r="P36" s="839"/>
      <c r="Q36" s="839"/>
      <c r="R36" s="838">
        <f>SUM(R33:V35)</f>
        <v>0</v>
      </c>
      <c r="S36" s="839"/>
      <c r="T36" s="839"/>
      <c r="U36" s="839"/>
      <c r="V36" s="839"/>
      <c r="W36" s="838">
        <f>SUM(W33:AA35)</f>
        <v>0</v>
      </c>
      <c r="X36" s="839"/>
      <c r="Y36" s="839"/>
      <c r="Z36" s="839"/>
      <c r="AA36" s="839"/>
      <c r="AB36" s="838">
        <f>SUM(AB33:AF35)</f>
        <v>0</v>
      </c>
      <c r="AC36" s="839"/>
      <c r="AD36" s="839"/>
      <c r="AE36" s="839"/>
      <c r="AF36" s="839"/>
      <c r="AG36" s="838">
        <f>SUM(AG33:AK35)</f>
        <v>0</v>
      </c>
      <c r="AH36" s="839"/>
      <c r="AI36" s="839"/>
      <c r="AJ36" s="839"/>
      <c r="AK36" s="840"/>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row>
    <row r="37" spans="2:993" x14ac:dyDescent="0.2">
      <c r="B37" s="10"/>
      <c r="C37" s="6"/>
      <c r="D37" s="6"/>
      <c r="E37" s="6"/>
      <c r="F37" s="6"/>
      <c r="G37" s="38" t="s">
        <v>72</v>
      </c>
      <c r="H37" s="812">
        <f>SUM(M37:AK37)</f>
        <v>0</v>
      </c>
      <c r="I37" s="812"/>
      <c r="J37" s="812"/>
      <c r="K37" s="812"/>
      <c r="L37" s="813"/>
      <c r="M37" s="807" t="str">
        <f>IF($H$36=0,"",M36/$H$36)</f>
        <v/>
      </c>
      <c r="N37" s="807"/>
      <c r="O37" s="807"/>
      <c r="P37" s="807"/>
      <c r="Q37" s="807"/>
      <c r="R37" s="807" t="str">
        <f t="shared" ref="R37" si="0">IF($H$36=0,"",R36/$H$36)</f>
        <v/>
      </c>
      <c r="S37" s="807"/>
      <c r="T37" s="807"/>
      <c r="U37" s="807"/>
      <c r="V37" s="807"/>
      <c r="W37" s="807" t="str">
        <f t="shared" ref="W37" si="1">IF($H$36=0,"",W36/$H$36)</f>
        <v/>
      </c>
      <c r="X37" s="807"/>
      <c r="Y37" s="807"/>
      <c r="Z37" s="807"/>
      <c r="AA37" s="807"/>
      <c r="AB37" s="807" t="str">
        <f t="shared" ref="AB37" si="2">IF($H$36=0,"",AB36/$H$36)</f>
        <v/>
      </c>
      <c r="AC37" s="807"/>
      <c r="AD37" s="807"/>
      <c r="AE37" s="807"/>
      <c r="AF37" s="807"/>
      <c r="AG37" s="807" t="str">
        <f t="shared" ref="AG37" si="3">IF($H$36=0,"",AG36/$H$36)</f>
        <v/>
      </c>
      <c r="AH37" s="807"/>
      <c r="AI37" s="807"/>
      <c r="AJ37" s="807"/>
      <c r="AK37" s="80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row>
    <row r="38" spans="2:993" ht="8.25" customHeight="1" x14ac:dyDescent="0.2">
      <c r="B38" s="10"/>
      <c r="C38" s="6"/>
      <c r="D38" s="6"/>
      <c r="E38" s="6"/>
      <c r="F38" s="6"/>
      <c r="G38" s="6"/>
      <c r="H38" s="76"/>
      <c r="I38" s="76"/>
      <c r="J38" s="76"/>
      <c r="K38" s="76"/>
      <c r="L38" s="76"/>
      <c r="M38" s="76"/>
      <c r="N38" s="76"/>
      <c r="O38" s="76"/>
      <c r="P38" s="76"/>
      <c r="Q38" s="76"/>
      <c r="R38" s="76"/>
      <c r="S38" s="76"/>
      <c r="T38" s="76"/>
      <c r="U38" s="76"/>
      <c r="V38" s="76"/>
      <c r="W38" s="76"/>
      <c r="X38" s="76"/>
      <c r="Y38" s="76"/>
      <c r="Z38" s="76"/>
      <c r="AA38" s="76"/>
      <c r="AB38" s="6"/>
      <c r="AC38" s="6"/>
      <c r="AD38" s="6"/>
      <c r="AE38" s="6"/>
      <c r="AF38" s="6"/>
      <c r="AG38" s="6"/>
      <c r="AH38" s="6"/>
      <c r="AI38" s="6"/>
      <c r="AJ38" s="6"/>
      <c r="AK38" s="17"/>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row>
    <row r="39" spans="2:993" ht="19.5" customHeight="1" x14ac:dyDescent="0.2">
      <c r="B39" s="822" t="s">
        <v>153</v>
      </c>
      <c r="C39" s="765"/>
      <c r="D39" s="765"/>
      <c r="E39" s="765"/>
      <c r="F39" s="765"/>
      <c r="G39" s="765"/>
      <c r="H39" s="765"/>
      <c r="I39" s="765"/>
      <c r="J39" s="765"/>
      <c r="K39" s="765"/>
      <c r="L39" s="765"/>
      <c r="M39" s="765"/>
      <c r="N39" s="765"/>
      <c r="O39" s="765"/>
      <c r="P39" s="765"/>
      <c r="Q39" s="765"/>
      <c r="R39" s="765"/>
      <c r="S39" s="765"/>
      <c r="T39" s="765"/>
      <c r="U39" s="765"/>
      <c r="V39" s="765"/>
      <c r="W39" s="765"/>
      <c r="X39" s="765"/>
      <c r="Y39" s="765"/>
      <c r="Z39" s="765"/>
      <c r="AA39" s="765"/>
      <c r="AB39" s="765"/>
      <c r="AC39" s="765"/>
      <c r="AD39" s="765"/>
      <c r="AE39" s="765"/>
      <c r="AF39" s="766"/>
      <c r="AG39" s="809">
        <f>M36+R36</f>
        <v>0</v>
      </c>
      <c r="AH39" s="810"/>
      <c r="AI39" s="810"/>
      <c r="AJ39" s="810"/>
      <c r="AK39" s="81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row>
    <row r="40" spans="2:993" ht="13.5" x14ac:dyDescent="0.2">
      <c r="B40" s="984" t="s">
        <v>308</v>
      </c>
      <c r="C40" s="985"/>
      <c r="D40" s="985"/>
      <c r="E40" s="985"/>
      <c r="F40" s="985"/>
      <c r="G40" s="985"/>
      <c r="H40" s="985"/>
      <c r="I40" s="985"/>
      <c r="J40" s="985"/>
      <c r="K40" s="985"/>
      <c r="L40" s="985"/>
      <c r="M40" s="985"/>
      <c r="N40" s="985"/>
      <c r="O40" s="985"/>
      <c r="P40" s="985"/>
      <c r="Q40" s="985"/>
      <c r="R40" s="985"/>
      <c r="S40" s="985"/>
      <c r="T40" s="985"/>
      <c r="U40" s="985"/>
      <c r="V40" s="985"/>
      <c r="W40" s="985"/>
      <c r="X40" s="985"/>
      <c r="Y40" s="985"/>
      <c r="Z40" s="985"/>
      <c r="AA40" s="985"/>
      <c r="AB40" s="985"/>
      <c r="AC40" s="985"/>
      <c r="AD40" s="985"/>
      <c r="AE40" s="985"/>
      <c r="AF40" s="985"/>
      <c r="AG40" s="986" t="str">
        <f>IF(AG37="","",IF(OR(AG37&lt;0,W37&lt;0,W35&lt;0,W34&lt;0),"NO CUMPLE","CUMPLE"))</f>
        <v/>
      </c>
      <c r="AH40" s="987"/>
      <c r="AI40" s="987"/>
      <c r="AJ40" s="987"/>
      <c r="AK40" s="98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row>
    <row r="41" spans="2:993" x14ac:dyDescent="0.2">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row>
    <row r="42" spans="2:993" ht="20.25" x14ac:dyDescent="0.2">
      <c r="B42" s="418" t="s">
        <v>20</v>
      </c>
      <c r="C42" s="419"/>
      <c r="D42" s="694" t="s">
        <v>74</v>
      </c>
      <c r="E42" s="695"/>
      <c r="F42" s="695"/>
      <c r="G42" s="695"/>
      <c r="H42" s="695"/>
      <c r="I42" s="695"/>
      <c r="J42" s="695"/>
      <c r="K42" s="695"/>
      <c r="L42" s="695"/>
      <c r="M42" s="695"/>
      <c r="N42" s="695"/>
      <c r="O42" s="695"/>
      <c r="P42" s="695"/>
      <c r="Q42" s="695"/>
      <c r="R42" s="695"/>
      <c r="S42" s="695"/>
      <c r="T42" s="695"/>
      <c r="U42" s="695"/>
      <c r="V42" s="695"/>
      <c r="W42" s="695"/>
      <c r="X42" s="695"/>
      <c r="Y42" s="695"/>
      <c r="Z42" s="695"/>
      <c r="AA42" s="695"/>
      <c r="AB42" s="695"/>
      <c r="AC42" s="695"/>
      <c r="AD42" s="695"/>
      <c r="AE42" s="695"/>
      <c r="AF42" s="695"/>
      <c r="AG42" s="695"/>
      <c r="AH42" s="695"/>
      <c r="AI42" s="695"/>
      <c r="AJ42" s="695"/>
      <c r="AK42" s="696"/>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row>
    <row r="43" spans="2:993" ht="13.5" x14ac:dyDescent="0.25">
      <c r="B43" s="818" t="s">
        <v>75</v>
      </c>
      <c r="C43" s="819"/>
      <c r="D43" s="819"/>
      <c r="E43" s="819"/>
      <c r="F43" s="819"/>
      <c r="G43" s="819"/>
      <c r="H43" s="819"/>
      <c r="I43" s="819"/>
      <c r="J43" s="819"/>
      <c r="K43" s="819"/>
      <c r="L43" s="819"/>
      <c r="M43" s="819"/>
      <c r="N43" s="819"/>
      <c r="O43" s="819"/>
      <c r="P43" s="819"/>
      <c r="Q43" s="819"/>
      <c r="R43" s="819"/>
      <c r="S43" s="819"/>
      <c r="T43" s="819"/>
      <c r="U43" s="819"/>
      <c r="V43" s="819"/>
      <c r="W43" s="820" t="s">
        <v>76</v>
      </c>
      <c r="X43" s="820"/>
      <c r="Y43" s="820"/>
      <c r="Z43" s="820"/>
      <c r="AA43" s="820"/>
      <c r="AB43" s="820"/>
      <c r="AC43" s="820"/>
      <c r="AD43" s="820"/>
      <c r="AE43" s="820"/>
      <c r="AF43" s="820"/>
      <c r="AG43" s="820"/>
      <c r="AH43" s="820"/>
      <c r="AI43" s="820"/>
      <c r="AJ43" s="820"/>
      <c r="AK43" s="82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row>
    <row r="44" spans="2:993" x14ac:dyDescent="0.2">
      <c r="B44" s="814" t="s">
        <v>77</v>
      </c>
      <c r="C44" s="815"/>
      <c r="D44" s="815"/>
      <c r="E44" s="815"/>
      <c r="F44" s="815"/>
      <c r="G44" s="815"/>
      <c r="H44" s="815"/>
      <c r="I44" s="815"/>
      <c r="J44" s="815"/>
      <c r="K44" s="815"/>
      <c r="L44" s="815"/>
      <c r="M44" s="815"/>
      <c r="N44" s="815"/>
      <c r="O44" s="815"/>
      <c r="P44" s="815"/>
      <c r="Q44" s="815"/>
      <c r="R44" s="815"/>
      <c r="S44" s="815"/>
      <c r="T44" s="815"/>
      <c r="U44" s="815"/>
      <c r="V44" s="815"/>
      <c r="W44" s="816">
        <v>10000000</v>
      </c>
      <c r="X44" s="816"/>
      <c r="Y44" s="816"/>
      <c r="Z44" s="816"/>
      <c r="AA44" s="816"/>
      <c r="AB44" s="816"/>
      <c r="AC44" s="816"/>
      <c r="AD44" s="816"/>
      <c r="AE44" s="816"/>
      <c r="AF44" s="816"/>
      <c r="AG44" s="816"/>
      <c r="AH44" s="816"/>
      <c r="AI44" s="816"/>
      <c r="AJ44" s="816"/>
      <c r="AK44" s="817"/>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row>
    <row r="45" spans="2:993" x14ac:dyDescent="0.2">
      <c r="B45" s="814" t="s">
        <v>78</v>
      </c>
      <c r="C45" s="815"/>
      <c r="D45" s="815"/>
      <c r="E45" s="815"/>
      <c r="F45" s="815"/>
      <c r="G45" s="815"/>
      <c r="H45" s="815"/>
      <c r="I45" s="815"/>
      <c r="J45" s="815"/>
      <c r="K45" s="815"/>
      <c r="L45" s="815"/>
      <c r="M45" s="815"/>
      <c r="N45" s="815"/>
      <c r="O45" s="815"/>
      <c r="P45" s="815"/>
      <c r="Q45" s="815"/>
      <c r="R45" s="815"/>
      <c r="S45" s="815"/>
      <c r="T45" s="815"/>
      <c r="U45" s="815"/>
      <c r="V45" s="815"/>
      <c r="W45" s="816">
        <v>7500000</v>
      </c>
      <c r="X45" s="816"/>
      <c r="Y45" s="816"/>
      <c r="Z45" s="816"/>
      <c r="AA45" s="816"/>
      <c r="AB45" s="816"/>
      <c r="AC45" s="816"/>
      <c r="AD45" s="816"/>
      <c r="AE45" s="816"/>
      <c r="AF45" s="816"/>
      <c r="AG45" s="816"/>
      <c r="AH45" s="816"/>
      <c r="AI45" s="816"/>
      <c r="AJ45" s="816"/>
      <c r="AK45" s="817"/>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row>
    <row r="46" spans="2:993" x14ac:dyDescent="0.2">
      <c r="B46" s="814" t="s">
        <v>79</v>
      </c>
      <c r="C46" s="815"/>
      <c r="D46" s="815"/>
      <c r="E46" s="815"/>
      <c r="F46" s="815"/>
      <c r="G46" s="815"/>
      <c r="H46" s="815"/>
      <c r="I46" s="815"/>
      <c r="J46" s="815"/>
      <c r="K46" s="815"/>
      <c r="L46" s="815"/>
      <c r="M46" s="815"/>
      <c r="N46" s="815"/>
      <c r="O46" s="815"/>
      <c r="P46" s="815"/>
      <c r="Q46" s="815"/>
      <c r="R46" s="815"/>
      <c r="S46" s="815"/>
      <c r="T46" s="815"/>
      <c r="U46" s="815"/>
      <c r="V46" s="815"/>
      <c r="W46" s="816">
        <v>5000000</v>
      </c>
      <c r="X46" s="816"/>
      <c r="Y46" s="816"/>
      <c r="Z46" s="816"/>
      <c r="AA46" s="816"/>
      <c r="AB46" s="816"/>
      <c r="AC46" s="816"/>
      <c r="AD46" s="816"/>
      <c r="AE46" s="816"/>
      <c r="AF46" s="816"/>
      <c r="AG46" s="816"/>
      <c r="AH46" s="816"/>
      <c r="AI46" s="816"/>
      <c r="AJ46" s="816"/>
      <c r="AK46" s="817"/>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row>
    <row r="47" spans="2:993" x14ac:dyDescent="0.2">
      <c r="B47" s="814" t="s">
        <v>80</v>
      </c>
      <c r="C47" s="815"/>
      <c r="D47" s="815"/>
      <c r="E47" s="815"/>
      <c r="F47" s="815"/>
      <c r="G47" s="815"/>
      <c r="H47" s="815"/>
      <c r="I47" s="815"/>
      <c r="J47" s="815"/>
      <c r="K47" s="815"/>
      <c r="L47" s="815"/>
      <c r="M47" s="815"/>
      <c r="N47" s="815"/>
      <c r="O47" s="815"/>
      <c r="P47" s="815"/>
      <c r="Q47" s="815"/>
      <c r="R47" s="815"/>
      <c r="S47" s="815"/>
      <c r="T47" s="815"/>
      <c r="U47" s="815"/>
      <c r="V47" s="815"/>
      <c r="W47" s="816">
        <v>2500000</v>
      </c>
      <c r="X47" s="816"/>
      <c r="Y47" s="816"/>
      <c r="Z47" s="816"/>
      <c r="AA47" s="816"/>
      <c r="AB47" s="816"/>
      <c r="AC47" s="816"/>
      <c r="AD47" s="816"/>
      <c r="AE47" s="816"/>
      <c r="AF47" s="816"/>
      <c r="AG47" s="816"/>
      <c r="AH47" s="816"/>
      <c r="AI47" s="816"/>
      <c r="AJ47" s="816"/>
      <c r="AK47" s="81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row>
    <row r="48" spans="2:993" x14ac:dyDescent="0.2">
      <c r="B48" s="918"/>
      <c r="C48" s="919"/>
      <c r="D48" s="919"/>
      <c r="E48" s="919"/>
      <c r="F48" s="919"/>
      <c r="G48" s="919"/>
      <c r="H48" s="919"/>
      <c r="I48" s="919"/>
      <c r="J48" s="919"/>
      <c r="K48" s="919"/>
      <c r="L48" s="919"/>
      <c r="M48" s="6"/>
      <c r="N48" s="6"/>
      <c r="O48" s="6"/>
      <c r="P48" s="6"/>
      <c r="Q48" s="6"/>
      <c r="R48" s="6"/>
      <c r="S48" s="6"/>
      <c r="T48" s="6"/>
      <c r="U48" s="6"/>
      <c r="V48" s="6"/>
      <c r="W48" s="6"/>
      <c r="X48" s="6"/>
      <c r="Y48" s="6"/>
      <c r="Z48" s="6"/>
      <c r="AA48" s="6"/>
      <c r="AB48" s="6"/>
      <c r="AC48" s="6"/>
      <c r="AD48" s="6"/>
      <c r="AE48" s="6"/>
      <c r="AF48" s="6"/>
      <c r="AG48" s="6"/>
      <c r="AH48" s="6"/>
      <c r="AI48" s="6"/>
      <c r="AJ48" s="6"/>
      <c r="AK48" s="17"/>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row>
    <row r="49" spans="2:993" x14ac:dyDescent="0.2">
      <c r="B49" s="711" t="s">
        <v>8</v>
      </c>
      <c r="C49" s="604"/>
      <c r="D49" s="604"/>
      <c r="E49" s="604"/>
      <c r="F49" s="604"/>
      <c r="G49" s="604"/>
      <c r="H49" s="604"/>
      <c r="I49" s="604"/>
      <c r="J49" s="604"/>
      <c r="K49" s="604"/>
      <c r="L49" s="604" t="s">
        <v>81</v>
      </c>
      <c r="M49" s="604"/>
      <c r="N49" s="604"/>
      <c r="O49" s="604"/>
      <c r="P49" s="713" t="s">
        <v>82</v>
      </c>
      <c r="Q49" s="604"/>
      <c r="R49" s="604"/>
      <c r="S49" s="604"/>
      <c r="T49" s="604"/>
      <c r="U49" s="604"/>
      <c r="V49" s="604"/>
      <c r="W49" s="713" t="s">
        <v>83</v>
      </c>
      <c r="X49" s="713"/>
      <c r="Y49" s="713"/>
      <c r="Z49" s="713"/>
      <c r="AA49" s="713"/>
      <c r="AB49" s="713"/>
      <c r="AC49" s="713"/>
      <c r="AD49" s="713"/>
      <c r="AE49" s="604" t="s">
        <v>84</v>
      </c>
      <c r="AF49" s="604"/>
      <c r="AG49" s="604"/>
      <c r="AH49" s="604"/>
      <c r="AI49" s="604"/>
      <c r="AJ49" s="604"/>
      <c r="AK49" s="84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row>
    <row r="50" spans="2:993" x14ac:dyDescent="0.2">
      <c r="B50" s="711"/>
      <c r="C50" s="604"/>
      <c r="D50" s="604"/>
      <c r="E50" s="604"/>
      <c r="F50" s="604"/>
      <c r="G50" s="604"/>
      <c r="H50" s="604"/>
      <c r="I50" s="604"/>
      <c r="J50" s="604"/>
      <c r="K50" s="604"/>
      <c r="L50" s="604"/>
      <c r="M50" s="604"/>
      <c r="N50" s="604"/>
      <c r="O50" s="604"/>
      <c r="P50" s="604"/>
      <c r="Q50" s="604"/>
      <c r="R50" s="604"/>
      <c r="S50" s="604"/>
      <c r="T50" s="604"/>
      <c r="U50" s="604"/>
      <c r="V50" s="604"/>
      <c r="W50" s="713"/>
      <c r="X50" s="713"/>
      <c r="Y50" s="713"/>
      <c r="Z50" s="713"/>
      <c r="AA50" s="713"/>
      <c r="AB50" s="713"/>
      <c r="AC50" s="713"/>
      <c r="AD50" s="713"/>
      <c r="AE50" s="849"/>
      <c r="AF50" s="849"/>
      <c r="AG50" s="849"/>
      <c r="AH50" s="849"/>
      <c r="AI50" s="849"/>
      <c r="AJ50" s="849"/>
      <c r="AK50" s="8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row>
    <row r="51" spans="2:993" ht="13.5" x14ac:dyDescent="0.2">
      <c r="B51" s="916">
        <f>I10</f>
        <v>0</v>
      </c>
      <c r="C51" s="724"/>
      <c r="D51" s="724"/>
      <c r="E51" s="724"/>
      <c r="F51" s="724"/>
      <c r="G51" s="724"/>
      <c r="H51" s="724"/>
      <c r="I51" s="724"/>
      <c r="J51" s="724"/>
      <c r="K51" s="724"/>
      <c r="L51" s="917">
        <f>'Ficha 1. RESUMEN ERRP'!U11</f>
        <v>0</v>
      </c>
      <c r="M51" s="917"/>
      <c r="N51" s="917"/>
      <c r="O51" s="917"/>
      <c r="P51" s="723">
        <f>AG39</f>
        <v>0</v>
      </c>
      <c r="Q51" s="724"/>
      <c r="R51" s="724"/>
      <c r="S51" s="724"/>
      <c r="T51" s="724"/>
      <c r="U51" s="724"/>
      <c r="V51" s="724"/>
      <c r="W51" s="851">
        <f>IF(L51&gt;=100000,W44,IF(AND(L51&lt;100000,L51&gt;=50000),W45,IF(AND(L51&lt;50000,L51&gt;=10000),W46,IF(L51&lt;10000,W47,""))))</f>
        <v>2500000</v>
      </c>
      <c r="X51" s="851"/>
      <c r="Y51" s="851"/>
      <c r="Z51" s="851"/>
      <c r="AA51" s="851"/>
      <c r="AB51" s="851"/>
      <c r="AC51" s="851"/>
      <c r="AD51" s="852"/>
      <c r="AE51" s="853" t="str">
        <f>IF(P51=0,"",IF(P51&lt;=W51,"CUMPLE","NO CUMPLE"))</f>
        <v/>
      </c>
      <c r="AF51" s="854"/>
      <c r="AG51" s="854"/>
      <c r="AH51" s="854"/>
      <c r="AI51" s="854"/>
      <c r="AJ51" s="854"/>
      <c r="AK51" s="855"/>
      <c r="AL51" s="7"/>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row>
    <row r="52" spans="2:993" x14ac:dyDescent="0.2">
      <c r="B52" s="29"/>
      <c r="C52" s="94"/>
      <c r="D52" s="94"/>
      <c r="E52" s="94"/>
      <c r="F52" s="94"/>
      <c r="G52" s="94"/>
      <c r="H52" s="94"/>
      <c r="I52" s="94"/>
      <c r="J52" s="94"/>
      <c r="K52" s="94"/>
      <c r="L52" s="34"/>
      <c r="M52" s="34"/>
      <c r="N52" s="34"/>
      <c r="O52" s="34"/>
      <c r="P52" s="34"/>
      <c r="Q52" s="34"/>
      <c r="R52" s="34"/>
      <c r="S52" s="34"/>
      <c r="T52" s="34"/>
      <c r="U52" s="34"/>
      <c r="V52" s="34"/>
      <c r="W52" s="34"/>
      <c r="X52" s="29"/>
      <c r="Y52" s="94"/>
      <c r="Z52" s="94"/>
      <c r="AA52" s="94"/>
      <c r="AB52" s="94"/>
      <c r="AC52" s="34"/>
      <c r="AD52" s="34"/>
      <c r="AE52" s="34"/>
      <c r="AF52" s="34"/>
      <c r="AG52" s="34"/>
      <c r="AH52" s="34"/>
      <c r="AI52" s="34"/>
      <c r="AJ52" s="34"/>
      <c r="AK52" s="34"/>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row>
    <row r="53" spans="2:993" ht="24" customHeight="1" x14ac:dyDescent="0.2">
      <c r="B53" s="418" t="s">
        <v>58</v>
      </c>
      <c r="C53" s="419"/>
      <c r="D53" s="420" t="s">
        <v>55</v>
      </c>
      <c r="E53" s="421"/>
      <c r="F53" s="421"/>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2"/>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row>
    <row r="54" spans="2:993" ht="17.100000000000001" customHeight="1" x14ac:dyDescent="0.2">
      <c r="B54" s="960" t="s">
        <v>45</v>
      </c>
      <c r="C54" s="961"/>
      <c r="D54" s="961"/>
      <c r="E54" s="961"/>
      <c r="F54" s="961"/>
      <c r="G54" s="961"/>
      <c r="H54" s="961"/>
      <c r="I54" s="961"/>
      <c r="J54" s="961"/>
      <c r="K54" s="961"/>
      <c r="L54" s="961"/>
      <c r="M54" s="961"/>
      <c r="N54" s="961"/>
      <c r="O54" s="961"/>
      <c r="P54" s="961"/>
      <c r="Q54" s="961"/>
      <c r="R54" s="961"/>
      <c r="S54" s="961"/>
      <c r="T54" s="961"/>
      <c r="U54" s="961"/>
      <c r="V54" s="961"/>
      <c r="W54" s="961"/>
      <c r="X54" s="961"/>
      <c r="Y54" s="961"/>
      <c r="Z54" s="945" t="s">
        <v>44</v>
      </c>
      <c r="AA54" s="946"/>
      <c r="AB54" s="946"/>
      <c r="AC54" s="946"/>
      <c r="AD54" s="946"/>
      <c r="AE54" s="946"/>
      <c r="AF54" s="946"/>
      <c r="AG54" s="946"/>
      <c r="AH54" s="947"/>
      <c r="AI54" s="948" t="s">
        <v>46</v>
      </c>
      <c r="AJ54" s="948"/>
      <c r="AK54" s="949"/>
      <c r="AL54" s="7"/>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row>
    <row r="55" spans="2:993" ht="14.1" customHeight="1" x14ac:dyDescent="0.2">
      <c r="B55" s="570" t="s">
        <v>253</v>
      </c>
      <c r="C55" s="835" t="s">
        <v>248</v>
      </c>
      <c r="D55" s="835"/>
      <c r="E55" s="835"/>
      <c r="F55" s="835"/>
      <c r="G55" s="835"/>
      <c r="H55" s="962" t="s">
        <v>42</v>
      </c>
      <c r="I55" s="782" t="s">
        <v>235</v>
      </c>
      <c r="J55" s="782"/>
      <c r="K55" s="782"/>
      <c r="L55" s="782"/>
      <c r="M55" s="911" t="s">
        <v>138</v>
      </c>
      <c r="N55" s="713" t="s">
        <v>26</v>
      </c>
      <c r="O55" s="713"/>
      <c r="P55" s="713"/>
      <c r="Q55" s="713" t="s">
        <v>53</v>
      </c>
      <c r="R55" s="713"/>
      <c r="S55" s="713"/>
      <c r="T55" s="713" t="s">
        <v>41</v>
      </c>
      <c r="U55" s="713"/>
      <c r="V55" s="713"/>
      <c r="W55" s="912" t="s">
        <v>234</v>
      </c>
      <c r="X55" s="912"/>
      <c r="Y55" s="912"/>
      <c r="Z55" s="713" t="s">
        <v>102</v>
      </c>
      <c r="AA55" s="713"/>
      <c r="AB55" s="713"/>
      <c r="AC55" s="713" t="s">
        <v>40</v>
      </c>
      <c r="AD55" s="713"/>
      <c r="AE55" s="713"/>
      <c r="AF55" s="835" t="s">
        <v>232</v>
      </c>
      <c r="AG55" s="835"/>
      <c r="AH55" s="835"/>
      <c r="AI55" s="773" t="s">
        <v>233</v>
      </c>
      <c r="AJ55" s="774"/>
      <c r="AK55" s="943"/>
      <c r="AL55" s="981" t="s">
        <v>152</v>
      </c>
      <c r="AM55" s="982"/>
      <c r="AN55" s="149"/>
      <c r="AO55" s="981" t="s">
        <v>310</v>
      </c>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row>
    <row r="56" spans="2:993" ht="14.1" customHeight="1" x14ac:dyDescent="0.2">
      <c r="B56" s="570"/>
      <c r="C56" s="835"/>
      <c r="D56" s="835"/>
      <c r="E56" s="835"/>
      <c r="F56" s="835"/>
      <c r="G56" s="835"/>
      <c r="H56" s="962"/>
      <c r="I56" s="782"/>
      <c r="J56" s="782"/>
      <c r="K56" s="782"/>
      <c r="L56" s="782"/>
      <c r="M56" s="911"/>
      <c r="N56" s="713"/>
      <c r="O56" s="713"/>
      <c r="P56" s="713"/>
      <c r="Q56" s="713"/>
      <c r="R56" s="713"/>
      <c r="S56" s="713"/>
      <c r="T56" s="713"/>
      <c r="U56" s="713"/>
      <c r="V56" s="713"/>
      <c r="W56" s="912"/>
      <c r="X56" s="912"/>
      <c r="Y56" s="912"/>
      <c r="Z56" s="713"/>
      <c r="AA56" s="713"/>
      <c r="AB56" s="713"/>
      <c r="AC56" s="713"/>
      <c r="AD56" s="713"/>
      <c r="AE56" s="713"/>
      <c r="AF56" s="835"/>
      <c r="AG56" s="835"/>
      <c r="AH56" s="835"/>
      <c r="AI56" s="776"/>
      <c r="AJ56" s="777"/>
      <c r="AK56" s="944"/>
      <c r="AL56" s="982"/>
      <c r="AM56" s="982"/>
      <c r="AN56" s="149"/>
      <c r="AO56" s="982"/>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row>
    <row r="57" spans="2:993" ht="14.1" customHeight="1" x14ac:dyDescent="0.2">
      <c r="B57" s="570"/>
      <c r="C57" s="835"/>
      <c r="D57" s="835"/>
      <c r="E57" s="835"/>
      <c r="F57" s="835"/>
      <c r="G57" s="835"/>
      <c r="H57" s="962"/>
      <c r="I57" s="782"/>
      <c r="J57" s="782"/>
      <c r="K57" s="782"/>
      <c r="L57" s="782"/>
      <c r="M57" s="911"/>
      <c r="N57" s="713"/>
      <c r="O57" s="713"/>
      <c r="P57" s="713"/>
      <c r="Q57" s="713"/>
      <c r="R57" s="713"/>
      <c r="S57" s="713"/>
      <c r="T57" s="713"/>
      <c r="U57" s="713"/>
      <c r="V57" s="713"/>
      <c r="W57" s="912"/>
      <c r="X57" s="912"/>
      <c r="Y57" s="912"/>
      <c r="Z57" s="713"/>
      <c r="AA57" s="713"/>
      <c r="AB57" s="713"/>
      <c r="AC57" s="713"/>
      <c r="AD57" s="713"/>
      <c r="AE57" s="713"/>
      <c r="AF57" s="835"/>
      <c r="AG57" s="835"/>
      <c r="AH57" s="835"/>
      <c r="AI57" s="776"/>
      <c r="AJ57" s="777"/>
      <c r="AK57" s="944"/>
      <c r="AL57" s="982"/>
      <c r="AM57" s="982"/>
      <c r="AN57" s="149"/>
      <c r="AO57" s="982"/>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row>
    <row r="58" spans="2:993" ht="14.1" customHeight="1" x14ac:dyDescent="0.2">
      <c r="B58" s="570"/>
      <c r="C58" s="835"/>
      <c r="D58" s="835"/>
      <c r="E58" s="835"/>
      <c r="F58" s="835"/>
      <c r="G58" s="835"/>
      <c r="H58" s="962"/>
      <c r="I58" s="782"/>
      <c r="J58" s="782"/>
      <c r="K58" s="782"/>
      <c r="L58" s="782"/>
      <c r="M58" s="911"/>
      <c r="N58" s="713"/>
      <c r="O58" s="713"/>
      <c r="P58" s="713"/>
      <c r="Q58" s="713"/>
      <c r="R58" s="713"/>
      <c r="S58" s="713"/>
      <c r="T58" s="713"/>
      <c r="U58" s="713"/>
      <c r="V58" s="713"/>
      <c r="W58" s="912"/>
      <c r="X58" s="912"/>
      <c r="Y58" s="912"/>
      <c r="Z58" s="713"/>
      <c r="AA58" s="713"/>
      <c r="AB58" s="713"/>
      <c r="AC58" s="713"/>
      <c r="AD58" s="713"/>
      <c r="AE58" s="713"/>
      <c r="AF58" s="835"/>
      <c r="AG58" s="835"/>
      <c r="AH58" s="835"/>
      <c r="AI58" s="776"/>
      <c r="AJ58" s="777"/>
      <c r="AK58" s="944"/>
      <c r="AL58" s="983"/>
      <c r="AM58" s="983"/>
      <c r="AN58" s="149"/>
      <c r="AO58" s="983"/>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row>
    <row r="59" spans="2:993" ht="14.1" customHeight="1" x14ac:dyDescent="0.25">
      <c r="B59" s="59">
        <v>1</v>
      </c>
      <c r="C59" s="790" t="str">
        <f>IF('Ficha 2. DATOS ACTUACIONES RHB'!E64="","",'Ficha 2. DATOS ACTUACIONES RHB'!E64)</f>
        <v/>
      </c>
      <c r="D59" s="790"/>
      <c r="E59" s="790"/>
      <c r="F59" s="790"/>
      <c r="G59" s="790"/>
      <c r="H59" s="195">
        <f>'Ficha 2. DATOS ACTUACIONES RHB'!AD64</f>
        <v>0</v>
      </c>
      <c r="I59" s="583">
        <f>IF('Ficha 2. DATOS ACTUACIONES RHB'!$AL$57="SI",'Ficha 2. DATOS ACTUACIONES RHB'!AJ64,'Ficha 2. DATOS ACTUACIONES RHB'!AF64)</f>
        <v>0</v>
      </c>
      <c r="J59" s="583"/>
      <c r="K59" s="583"/>
      <c r="L59" s="583"/>
      <c r="M59" s="211">
        <f>IF('Ficha 2. DATOS ACTUACIONES RHB'!R64="",0,'Ficha 2. DATOS ACTUACIONES RHB'!R64)</f>
        <v>0</v>
      </c>
      <c r="N59" s="791">
        <f>IF('Ficha 2. DATOS ACTUACIONES RHB'!Y64="",0,'Ficha 2. DATOS ACTUACIONES RHB'!Y64)</f>
        <v>0</v>
      </c>
      <c r="O59" s="792"/>
      <c r="P59" s="792"/>
      <c r="Q59" s="583" t="str">
        <f t="shared" ref="Q59:Q65" si="4">IF($H59="R1",$M$16*I59,IF($H59="R2",$M$17*I59,IF($H59="R3",$M$18*I59,"")))</f>
        <v/>
      </c>
      <c r="R59" s="583"/>
      <c r="S59" s="583"/>
      <c r="T59" s="583" t="str">
        <f t="shared" ref="T59:T98" si="5">IF($H59="R1",($S$16*M59)+(N59*$Z$16),IF($H59="R2",($S$17*M59)+($Z$17*N59),IF($H59="R3",($S$18*M59)+($Z$18*N59),"")))</f>
        <v/>
      </c>
      <c r="U59" s="583"/>
      <c r="V59" s="583"/>
      <c r="W59" s="787" t="str">
        <f t="shared" ref="W59:W64" si="6">IF(MIN(Q59,T59)=0,"",MIN(Q59,T59))</f>
        <v/>
      </c>
      <c r="X59" s="788"/>
      <c r="Y59" s="788"/>
      <c r="Z59" s="793" t="str">
        <f t="shared" ref="Z59:Z64" si="7">IF(I59=0,"",$H$26*I59)</f>
        <v/>
      </c>
      <c r="AA59" s="792"/>
      <c r="AB59" s="792"/>
      <c r="AC59" s="793">
        <f t="shared" ref="AC59:AC64" si="8">IF(M59="","",($R$26*M59)+($AB$26*N59))</f>
        <v>0</v>
      </c>
      <c r="AD59" s="792"/>
      <c r="AE59" s="792"/>
      <c r="AF59" s="787" t="str">
        <f t="shared" ref="AF59:AF64" si="9">IF(MIN(Z59,AC59)=0,"",MIN(Z59,AC59))</f>
        <v/>
      </c>
      <c r="AG59" s="788"/>
      <c r="AH59" s="788"/>
      <c r="AI59" s="787" t="str">
        <f>IF(I59=0,"",$I$28*I59)</f>
        <v/>
      </c>
      <c r="AJ59" s="788"/>
      <c r="AK59" s="789"/>
      <c r="AL59" s="797" t="str">
        <f t="shared" ref="AL59:AL64" si="10">IFERROR(I59-W59-AF59-AI59-VLOOKUP(B59,$B$106:$AK$145,32,0),"")</f>
        <v/>
      </c>
      <c r="AM59" s="797"/>
      <c r="AN59" s="153"/>
      <c r="AO59" s="209" t="str">
        <f>IF($H59="R1",($S$16*M59),IF($H59="R2",($S$17*M59),IF($H59="R3",($S$18*M59),"")))</f>
        <v/>
      </c>
      <c r="AP59" s="206"/>
      <c r="AQ59" s="206"/>
      <c r="AR59" s="206"/>
      <c r="AS59" s="206"/>
      <c r="AT59" s="206"/>
      <c r="AU59" s="206"/>
      <c r="AV59" s="206"/>
      <c r="AW59" s="206"/>
      <c r="AX59" s="206"/>
      <c r="AY59" s="206"/>
      <c r="AZ59" s="206"/>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row>
    <row r="60" spans="2:993" ht="14.1" customHeight="1" x14ac:dyDescent="0.25">
      <c r="B60" s="59">
        <v>2</v>
      </c>
      <c r="C60" s="790" t="str">
        <f>IF('Ficha 2. DATOS ACTUACIONES RHB'!E65="","",'Ficha 2. DATOS ACTUACIONES RHB'!E65)</f>
        <v/>
      </c>
      <c r="D60" s="790"/>
      <c r="E60" s="790"/>
      <c r="F60" s="790"/>
      <c r="G60" s="790"/>
      <c r="H60" s="195">
        <f>'Ficha 2. DATOS ACTUACIONES RHB'!AD65</f>
        <v>0</v>
      </c>
      <c r="I60" s="583">
        <f>IF('Ficha 2. DATOS ACTUACIONES RHB'!$AL$57="SI",'Ficha 2. DATOS ACTUACIONES RHB'!AJ65,'Ficha 2. DATOS ACTUACIONES RHB'!AF65)</f>
        <v>0</v>
      </c>
      <c r="J60" s="583"/>
      <c r="K60" s="583"/>
      <c r="L60" s="583"/>
      <c r="M60" s="211">
        <f>IF('Ficha 2. DATOS ACTUACIONES RHB'!R65="",0,'Ficha 2. DATOS ACTUACIONES RHB'!R65)</f>
        <v>0</v>
      </c>
      <c r="N60" s="791">
        <f>IF('Ficha 2. DATOS ACTUACIONES RHB'!Y65="",0,'Ficha 2. DATOS ACTUACIONES RHB'!Y65)</f>
        <v>0</v>
      </c>
      <c r="O60" s="792"/>
      <c r="P60" s="792"/>
      <c r="Q60" s="583" t="str">
        <f t="shared" si="4"/>
        <v/>
      </c>
      <c r="R60" s="583"/>
      <c r="S60" s="583"/>
      <c r="T60" s="583" t="str">
        <f t="shared" si="5"/>
        <v/>
      </c>
      <c r="U60" s="583"/>
      <c r="V60" s="583"/>
      <c r="W60" s="787" t="str">
        <f t="shared" si="6"/>
        <v/>
      </c>
      <c r="X60" s="788"/>
      <c r="Y60" s="788"/>
      <c r="Z60" s="793" t="str">
        <f t="shared" si="7"/>
        <v/>
      </c>
      <c r="AA60" s="792"/>
      <c r="AB60" s="792"/>
      <c r="AC60" s="793">
        <f t="shared" si="8"/>
        <v>0</v>
      </c>
      <c r="AD60" s="792"/>
      <c r="AE60" s="792"/>
      <c r="AF60" s="787" t="str">
        <f t="shared" si="9"/>
        <v/>
      </c>
      <c r="AG60" s="788"/>
      <c r="AH60" s="788"/>
      <c r="AI60" s="787" t="str">
        <f t="shared" ref="AI60:AI64" si="11">IF(I60=0,"",$I$28*I60)</f>
        <v/>
      </c>
      <c r="AJ60" s="788"/>
      <c r="AK60" s="789"/>
      <c r="AL60" s="797" t="str">
        <f t="shared" si="10"/>
        <v/>
      </c>
      <c r="AM60" s="797"/>
      <c r="AN60" s="153"/>
      <c r="AO60" s="209" t="str">
        <f t="shared" ref="AO60:AO98" si="12">IF($H60="R1",($S$16*M60),IF($H60="R2",($S$17*M60),IF($H60="R3",($S$18*M60),"")))</f>
        <v/>
      </c>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row>
    <row r="61" spans="2:993" ht="14.1" customHeight="1" x14ac:dyDescent="0.25">
      <c r="B61" s="59">
        <v>3</v>
      </c>
      <c r="C61" s="790" t="str">
        <f>IF('Ficha 2. DATOS ACTUACIONES RHB'!E66="","",'Ficha 2. DATOS ACTUACIONES RHB'!E66)</f>
        <v/>
      </c>
      <c r="D61" s="790"/>
      <c r="E61" s="790"/>
      <c r="F61" s="790"/>
      <c r="G61" s="790"/>
      <c r="H61" s="195">
        <f>'Ficha 2. DATOS ACTUACIONES RHB'!AD66</f>
        <v>0</v>
      </c>
      <c r="I61" s="583">
        <f>IF('Ficha 2. DATOS ACTUACIONES RHB'!$AL$57="SI",'Ficha 2. DATOS ACTUACIONES RHB'!AJ66,'Ficha 2. DATOS ACTUACIONES RHB'!AF66)</f>
        <v>0</v>
      </c>
      <c r="J61" s="583"/>
      <c r="K61" s="583"/>
      <c r="L61" s="583"/>
      <c r="M61" s="211">
        <f>IF('Ficha 2. DATOS ACTUACIONES RHB'!R66="",0,'Ficha 2. DATOS ACTUACIONES RHB'!R66)</f>
        <v>0</v>
      </c>
      <c r="N61" s="791">
        <f>IF('Ficha 2. DATOS ACTUACIONES RHB'!Y66="",0,'Ficha 2. DATOS ACTUACIONES RHB'!Y66)</f>
        <v>0</v>
      </c>
      <c r="O61" s="792"/>
      <c r="P61" s="792"/>
      <c r="Q61" s="583" t="str">
        <f t="shared" si="4"/>
        <v/>
      </c>
      <c r="R61" s="583"/>
      <c r="S61" s="583"/>
      <c r="T61" s="583" t="str">
        <f t="shared" si="5"/>
        <v/>
      </c>
      <c r="U61" s="583"/>
      <c r="V61" s="583"/>
      <c r="W61" s="787" t="str">
        <f t="shared" si="6"/>
        <v/>
      </c>
      <c r="X61" s="788"/>
      <c r="Y61" s="788"/>
      <c r="Z61" s="793" t="str">
        <f t="shared" si="7"/>
        <v/>
      </c>
      <c r="AA61" s="792"/>
      <c r="AB61" s="792"/>
      <c r="AC61" s="793">
        <f t="shared" si="8"/>
        <v>0</v>
      </c>
      <c r="AD61" s="792"/>
      <c r="AE61" s="792"/>
      <c r="AF61" s="787" t="str">
        <f t="shared" si="9"/>
        <v/>
      </c>
      <c r="AG61" s="788"/>
      <c r="AH61" s="788"/>
      <c r="AI61" s="787" t="str">
        <f t="shared" si="11"/>
        <v/>
      </c>
      <c r="AJ61" s="788"/>
      <c r="AK61" s="789"/>
      <c r="AL61" s="797" t="str">
        <f t="shared" si="10"/>
        <v/>
      </c>
      <c r="AM61" s="797"/>
      <c r="AN61" s="153"/>
      <c r="AO61" s="209" t="str">
        <f t="shared" si="12"/>
        <v/>
      </c>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row>
    <row r="62" spans="2:993" ht="14.1" customHeight="1" x14ac:dyDescent="0.25">
      <c r="B62" s="59">
        <v>4</v>
      </c>
      <c r="C62" s="790" t="str">
        <f>IF('Ficha 2. DATOS ACTUACIONES RHB'!E67="","",'Ficha 2. DATOS ACTUACIONES RHB'!E67)</f>
        <v/>
      </c>
      <c r="D62" s="790"/>
      <c r="E62" s="790"/>
      <c r="F62" s="790"/>
      <c r="G62" s="790"/>
      <c r="H62" s="195">
        <f>'Ficha 2. DATOS ACTUACIONES RHB'!AD67</f>
        <v>0</v>
      </c>
      <c r="I62" s="583">
        <f>IF('Ficha 2. DATOS ACTUACIONES RHB'!$AL$57="SI",'Ficha 2. DATOS ACTUACIONES RHB'!AJ67,'Ficha 2. DATOS ACTUACIONES RHB'!AF67)</f>
        <v>0</v>
      </c>
      <c r="J62" s="583"/>
      <c r="K62" s="583"/>
      <c r="L62" s="583"/>
      <c r="M62" s="211">
        <f>IF('Ficha 2. DATOS ACTUACIONES RHB'!R67="",0,'Ficha 2. DATOS ACTUACIONES RHB'!R67)</f>
        <v>0</v>
      </c>
      <c r="N62" s="791">
        <f>IF('Ficha 2. DATOS ACTUACIONES RHB'!Y67="",0,'Ficha 2. DATOS ACTUACIONES RHB'!Y67)</f>
        <v>0</v>
      </c>
      <c r="O62" s="792"/>
      <c r="P62" s="792"/>
      <c r="Q62" s="583" t="str">
        <f t="shared" si="4"/>
        <v/>
      </c>
      <c r="R62" s="583"/>
      <c r="S62" s="583"/>
      <c r="T62" s="583" t="str">
        <f t="shared" si="5"/>
        <v/>
      </c>
      <c r="U62" s="583"/>
      <c r="V62" s="583"/>
      <c r="W62" s="787" t="str">
        <f t="shared" si="6"/>
        <v/>
      </c>
      <c r="X62" s="788"/>
      <c r="Y62" s="788"/>
      <c r="Z62" s="793" t="str">
        <f t="shared" si="7"/>
        <v/>
      </c>
      <c r="AA62" s="792"/>
      <c r="AB62" s="792"/>
      <c r="AC62" s="793">
        <f t="shared" si="8"/>
        <v>0</v>
      </c>
      <c r="AD62" s="792"/>
      <c r="AE62" s="792"/>
      <c r="AF62" s="787" t="str">
        <f t="shared" si="9"/>
        <v/>
      </c>
      <c r="AG62" s="788"/>
      <c r="AH62" s="788"/>
      <c r="AI62" s="787" t="str">
        <f t="shared" si="11"/>
        <v/>
      </c>
      <c r="AJ62" s="788"/>
      <c r="AK62" s="789"/>
      <c r="AL62" s="797" t="str">
        <f t="shared" si="10"/>
        <v/>
      </c>
      <c r="AM62" s="797"/>
      <c r="AN62" s="153"/>
      <c r="AO62" s="209" t="str">
        <f t="shared" si="12"/>
        <v/>
      </c>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row>
    <row r="63" spans="2:993" ht="14.1" customHeight="1" x14ac:dyDescent="0.25">
      <c r="B63" s="59">
        <v>5</v>
      </c>
      <c r="C63" s="790" t="str">
        <f>IF('Ficha 2. DATOS ACTUACIONES RHB'!E68="","",'Ficha 2. DATOS ACTUACIONES RHB'!E68)</f>
        <v/>
      </c>
      <c r="D63" s="790"/>
      <c r="E63" s="790"/>
      <c r="F63" s="790"/>
      <c r="G63" s="790"/>
      <c r="H63" s="195">
        <f>'Ficha 2. DATOS ACTUACIONES RHB'!AD68</f>
        <v>0</v>
      </c>
      <c r="I63" s="583">
        <f>IF('Ficha 2. DATOS ACTUACIONES RHB'!$AL$57="SI",'Ficha 2. DATOS ACTUACIONES RHB'!AJ68,'Ficha 2. DATOS ACTUACIONES RHB'!AF68)</f>
        <v>0</v>
      </c>
      <c r="J63" s="583"/>
      <c r="K63" s="583"/>
      <c r="L63" s="583"/>
      <c r="M63" s="211">
        <f>IF('Ficha 2. DATOS ACTUACIONES RHB'!R68="",0,'Ficha 2. DATOS ACTUACIONES RHB'!R68)</f>
        <v>0</v>
      </c>
      <c r="N63" s="791">
        <f>IF('Ficha 2. DATOS ACTUACIONES RHB'!Y68="",0,'Ficha 2. DATOS ACTUACIONES RHB'!Y68)</f>
        <v>0</v>
      </c>
      <c r="O63" s="792"/>
      <c r="P63" s="792"/>
      <c r="Q63" s="583" t="str">
        <f t="shared" si="4"/>
        <v/>
      </c>
      <c r="R63" s="583"/>
      <c r="S63" s="583"/>
      <c r="T63" s="583" t="str">
        <f t="shared" si="5"/>
        <v/>
      </c>
      <c r="U63" s="583"/>
      <c r="V63" s="583"/>
      <c r="W63" s="787" t="str">
        <f t="shared" si="6"/>
        <v/>
      </c>
      <c r="X63" s="788"/>
      <c r="Y63" s="788"/>
      <c r="Z63" s="793" t="str">
        <f t="shared" si="7"/>
        <v/>
      </c>
      <c r="AA63" s="792"/>
      <c r="AB63" s="792"/>
      <c r="AC63" s="793">
        <f t="shared" si="8"/>
        <v>0</v>
      </c>
      <c r="AD63" s="792"/>
      <c r="AE63" s="792"/>
      <c r="AF63" s="787" t="str">
        <f t="shared" si="9"/>
        <v/>
      </c>
      <c r="AG63" s="788"/>
      <c r="AH63" s="788"/>
      <c r="AI63" s="787" t="str">
        <f t="shared" si="11"/>
        <v/>
      </c>
      <c r="AJ63" s="788"/>
      <c r="AK63" s="789"/>
      <c r="AL63" s="797" t="str">
        <f t="shared" si="10"/>
        <v/>
      </c>
      <c r="AM63" s="797"/>
      <c r="AN63" s="153"/>
      <c r="AO63" s="209" t="str">
        <f t="shared" si="12"/>
        <v/>
      </c>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row>
    <row r="64" spans="2:993" ht="14.1" customHeight="1" x14ac:dyDescent="0.25">
      <c r="B64" s="59">
        <v>6</v>
      </c>
      <c r="C64" s="790" t="str">
        <f>IF('Ficha 2. DATOS ACTUACIONES RHB'!E69="","",'Ficha 2. DATOS ACTUACIONES RHB'!E69)</f>
        <v/>
      </c>
      <c r="D64" s="790"/>
      <c r="E64" s="790"/>
      <c r="F64" s="790"/>
      <c r="G64" s="790"/>
      <c r="H64" s="195">
        <f>'Ficha 2. DATOS ACTUACIONES RHB'!AD69</f>
        <v>0</v>
      </c>
      <c r="I64" s="583">
        <f>IF('Ficha 2. DATOS ACTUACIONES RHB'!$AL$57="SI",'Ficha 2. DATOS ACTUACIONES RHB'!AJ69,'Ficha 2. DATOS ACTUACIONES RHB'!AF69)</f>
        <v>0</v>
      </c>
      <c r="J64" s="583"/>
      <c r="K64" s="583"/>
      <c r="L64" s="583"/>
      <c r="M64" s="211">
        <f>IF('Ficha 2. DATOS ACTUACIONES RHB'!R69="",0,'Ficha 2. DATOS ACTUACIONES RHB'!R69)</f>
        <v>0</v>
      </c>
      <c r="N64" s="791">
        <f>IF('Ficha 2. DATOS ACTUACIONES RHB'!Y69="",0,'Ficha 2. DATOS ACTUACIONES RHB'!Y69)</f>
        <v>0</v>
      </c>
      <c r="O64" s="792"/>
      <c r="P64" s="792"/>
      <c r="Q64" s="583" t="str">
        <f t="shared" si="4"/>
        <v/>
      </c>
      <c r="R64" s="583"/>
      <c r="S64" s="583"/>
      <c r="T64" s="583" t="str">
        <f t="shared" si="5"/>
        <v/>
      </c>
      <c r="U64" s="583"/>
      <c r="V64" s="583"/>
      <c r="W64" s="787" t="str">
        <f t="shared" si="6"/>
        <v/>
      </c>
      <c r="X64" s="788"/>
      <c r="Y64" s="788"/>
      <c r="Z64" s="793" t="str">
        <f t="shared" si="7"/>
        <v/>
      </c>
      <c r="AA64" s="792"/>
      <c r="AB64" s="792"/>
      <c r="AC64" s="793">
        <f t="shared" si="8"/>
        <v>0</v>
      </c>
      <c r="AD64" s="792"/>
      <c r="AE64" s="792"/>
      <c r="AF64" s="787" t="str">
        <f t="shared" si="9"/>
        <v/>
      </c>
      <c r="AG64" s="788"/>
      <c r="AH64" s="788"/>
      <c r="AI64" s="787" t="str">
        <f t="shared" si="11"/>
        <v/>
      </c>
      <c r="AJ64" s="788"/>
      <c r="AK64" s="789"/>
      <c r="AL64" s="797" t="str">
        <f t="shared" si="10"/>
        <v/>
      </c>
      <c r="AM64" s="797"/>
      <c r="AN64" s="153"/>
      <c r="AO64" s="209" t="str">
        <f t="shared" si="12"/>
        <v/>
      </c>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row>
    <row r="65" spans="2:993" ht="14.1" customHeight="1" x14ac:dyDescent="0.25">
      <c r="B65" s="59">
        <v>7</v>
      </c>
      <c r="C65" s="790" t="str">
        <f>IF('Ficha 2. DATOS ACTUACIONES RHB'!E70="","",'Ficha 2. DATOS ACTUACIONES RHB'!E70)</f>
        <v/>
      </c>
      <c r="D65" s="790"/>
      <c r="E65" s="790"/>
      <c r="F65" s="790"/>
      <c r="G65" s="790"/>
      <c r="H65" s="195">
        <f>'Ficha 2. DATOS ACTUACIONES RHB'!AD70</f>
        <v>0</v>
      </c>
      <c r="I65" s="583">
        <f>IF('Ficha 2. DATOS ACTUACIONES RHB'!$AL$57="SI",'Ficha 2. DATOS ACTUACIONES RHB'!AJ70,'Ficha 2. DATOS ACTUACIONES RHB'!AF70)</f>
        <v>0</v>
      </c>
      <c r="J65" s="583"/>
      <c r="K65" s="583"/>
      <c r="L65" s="583"/>
      <c r="M65" s="211">
        <f>IF('Ficha 2. DATOS ACTUACIONES RHB'!R70="",0,'Ficha 2. DATOS ACTUACIONES RHB'!R70)</f>
        <v>0</v>
      </c>
      <c r="N65" s="791">
        <f>IF('Ficha 2. DATOS ACTUACIONES RHB'!Y70="",0,'Ficha 2. DATOS ACTUACIONES RHB'!Y70)</f>
        <v>0</v>
      </c>
      <c r="O65" s="792"/>
      <c r="P65" s="792"/>
      <c r="Q65" s="583" t="str">
        <f t="shared" si="4"/>
        <v/>
      </c>
      <c r="R65" s="583"/>
      <c r="S65" s="583"/>
      <c r="T65" s="583" t="str">
        <f t="shared" si="5"/>
        <v/>
      </c>
      <c r="U65" s="583"/>
      <c r="V65" s="583"/>
      <c r="W65" s="787" t="str">
        <f>IF(MIN(Q65,T65)=0,"",MIN(Q65,T65))</f>
        <v/>
      </c>
      <c r="X65" s="788"/>
      <c r="Y65" s="788"/>
      <c r="Z65" s="793" t="str">
        <f t="shared" ref="Z65:Z98" si="13">IF(I65=0,"",$H$26*I65)</f>
        <v/>
      </c>
      <c r="AA65" s="792"/>
      <c r="AB65" s="792"/>
      <c r="AC65" s="793">
        <f t="shared" ref="AC65:AC98" si="14">IF(M65="","",($R$26*M65)+($AB$26*N65))</f>
        <v>0</v>
      </c>
      <c r="AD65" s="792"/>
      <c r="AE65" s="792"/>
      <c r="AF65" s="787" t="str">
        <f>IF(MIN(Z65,AC65)=0,"",MIN(Z65,AC65))</f>
        <v/>
      </c>
      <c r="AG65" s="788"/>
      <c r="AH65" s="788"/>
      <c r="AI65" s="787" t="str">
        <f>IF(I65=0,"",$I$28*I65)</f>
        <v/>
      </c>
      <c r="AJ65" s="788"/>
      <c r="AK65" s="789"/>
      <c r="AL65" s="797" t="str">
        <f t="shared" ref="AL65:AL98" si="15">IFERROR(I65-W65-AF65-AI65-VLOOKUP(B65,$B$106:$AK$145,32,0),"")</f>
        <v/>
      </c>
      <c r="AM65" s="797"/>
      <c r="AN65" s="153"/>
      <c r="AO65" s="209" t="str">
        <f t="shared" si="12"/>
        <v/>
      </c>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row>
    <row r="66" spans="2:993" ht="14.1" customHeight="1" x14ac:dyDescent="0.25">
      <c r="B66" s="59">
        <v>8</v>
      </c>
      <c r="C66" s="790" t="str">
        <f>IF('Ficha 2. DATOS ACTUACIONES RHB'!E71="","",'Ficha 2. DATOS ACTUACIONES RHB'!E71)</f>
        <v/>
      </c>
      <c r="D66" s="790"/>
      <c r="E66" s="790"/>
      <c r="F66" s="790"/>
      <c r="G66" s="790"/>
      <c r="H66" s="195">
        <f>'Ficha 2. DATOS ACTUACIONES RHB'!AD71</f>
        <v>0</v>
      </c>
      <c r="I66" s="583">
        <f>IF('Ficha 2. DATOS ACTUACIONES RHB'!$AL$57="SI",'Ficha 2. DATOS ACTUACIONES RHB'!AJ71,'Ficha 2. DATOS ACTUACIONES RHB'!AF71)</f>
        <v>0</v>
      </c>
      <c r="J66" s="583"/>
      <c r="K66" s="583"/>
      <c r="L66" s="583"/>
      <c r="M66" s="211">
        <f>IF('Ficha 2. DATOS ACTUACIONES RHB'!R71="",0,'Ficha 2. DATOS ACTUACIONES RHB'!R71)</f>
        <v>0</v>
      </c>
      <c r="N66" s="791">
        <f>IF('Ficha 2. DATOS ACTUACIONES RHB'!Y71="",0,'Ficha 2. DATOS ACTUACIONES RHB'!Y71)</f>
        <v>0</v>
      </c>
      <c r="O66" s="792"/>
      <c r="P66" s="792"/>
      <c r="Q66" s="583" t="str">
        <f t="shared" ref="Q66:Q98" si="16">IF($H66="R1",$M$16*I66,IF($H66="R2",$M$17*I66,IF($H66="R3",$M$18*I66,"")))</f>
        <v/>
      </c>
      <c r="R66" s="583"/>
      <c r="S66" s="583"/>
      <c r="T66" s="583" t="str">
        <f t="shared" si="5"/>
        <v/>
      </c>
      <c r="U66" s="583"/>
      <c r="V66" s="583"/>
      <c r="W66" s="787" t="str">
        <f t="shared" ref="W66:W98" si="17">IF(MIN(Q66,T66)=0,"",MIN(Q66,T66))</f>
        <v/>
      </c>
      <c r="X66" s="788"/>
      <c r="Y66" s="788"/>
      <c r="Z66" s="793" t="str">
        <f t="shared" si="13"/>
        <v/>
      </c>
      <c r="AA66" s="792"/>
      <c r="AB66" s="792"/>
      <c r="AC66" s="793">
        <f t="shared" si="14"/>
        <v>0</v>
      </c>
      <c r="AD66" s="792"/>
      <c r="AE66" s="792"/>
      <c r="AF66" s="787" t="str">
        <f t="shared" ref="AF66:AF98" si="18">IF(MIN(Z66,AC66)=0,"",MIN(Z66,AC66))</f>
        <v/>
      </c>
      <c r="AG66" s="788"/>
      <c r="AH66" s="788"/>
      <c r="AI66" s="787" t="str">
        <f t="shared" ref="AI66:AI98" si="19">IF(I66=0,"",$I$28*I66)</f>
        <v/>
      </c>
      <c r="AJ66" s="788"/>
      <c r="AK66" s="789"/>
      <c r="AL66" s="797" t="str">
        <f t="shared" si="15"/>
        <v/>
      </c>
      <c r="AM66" s="797"/>
      <c r="AN66" s="153"/>
      <c r="AO66" s="209" t="str">
        <f t="shared" si="12"/>
        <v/>
      </c>
      <c r="AP66"/>
      <c r="AQ66"/>
      <c r="AR66"/>
      <c r="AS66"/>
      <c r="AT66"/>
      <c r="AU66"/>
      <c r="AV66"/>
      <c r="AW66"/>
      <c r="AX66"/>
      <c r="AY66"/>
      <c r="AZ66"/>
      <c r="BA66"/>
      <c r="BB66"/>
      <c r="BC66" s="212"/>
      <c r="BD66" s="46"/>
      <c r="BE66" s="46"/>
      <c r="BF66" s="67"/>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row>
    <row r="67" spans="2:993" ht="14.1" customHeight="1" x14ac:dyDescent="0.25">
      <c r="B67" s="59">
        <v>9</v>
      </c>
      <c r="C67" s="790" t="str">
        <f>IF('Ficha 2. DATOS ACTUACIONES RHB'!E72="","",'Ficha 2. DATOS ACTUACIONES RHB'!E72)</f>
        <v/>
      </c>
      <c r="D67" s="790"/>
      <c r="E67" s="790"/>
      <c r="F67" s="790"/>
      <c r="G67" s="790"/>
      <c r="H67" s="195">
        <f>'Ficha 2. DATOS ACTUACIONES RHB'!AD72</f>
        <v>0</v>
      </c>
      <c r="I67" s="583">
        <f>IF('Ficha 2. DATOS ACTUACIONES RHB'!$AL$57="SI",'Ficha 2. DATOS ACTUACIONES RHB'!AJ72,'Ficha 2. DATOS ACTUACIONES RHB'!AF72)</f>
        <v>0</v>
      </c>
      <c r="J67" s="583"/>
      <c r="K67" s="583"/>
      <c r="L67" s="583"/>
      <c r="M67" s="211">
        <f>IF('Ficha 2. DATOS ACTUACIONES RHB'!R72="",0,'Ficha 2. DATOS ACTUACIONES RHB'!R72)</f>
        <v>0</v>
      </c>
      <c r="N67" s="791">
        <f>IF('Ficha 2. DATOS ACTUACIONES RHB'!Y72="",0,'Ficha 2. DATOS ACTUACIONES RHB'!Y72)</f>
        <v>0</v>
      </c>
      <c r="O67" s="792"/>
      <c r="P67" s="792"/>
      <c r="Q67" s="583" t="str">
        <f t="shared" si="16"/>
        <v/>
      </c>
      <c r="R67" s="583"/>
      <c r="S67" s="583"/>
      <c r="T67" s="583" t="str">
        <f t="shared" si="5"/>
        <v/>
      </c>
      <c r="U67" s="583"/>
      <c r="V67" s="583"/>
      <c r="W67" s="787" t="str">
        <f t="shared" si="17"/>
        <v/>
      </c>
      <c r="X67" s="788"/>
      <c r="Y67" s="788"/>
      <c r="Z67" s="793" t="str">
        <f t="shared" si="13"/>
        <v/>
      </c>
      <c r="AA67" s="792"/>
      <c r="AB67" s="792"/>
      <c r="AC67" s="793">
        <f t="shared" si="14"/>
        <v>0</v>
      </c>
      <c r="AD67" s="792"/>
      <c r="AE67" s="792"/>
      <c r="AF67" s="787" t="str">
        <f t="shared" si="18"/>
        <v/>
      </c>
      <c r="AG67" s="788"/>
      <c r="AH67" s="788"/>
      <c r="AI67" s="787" t="str">
        <f t="shared" si="19"/>
        <v/>
      </c>
      <c r="AJ67" s="788"/>
      <c r="AK67" s="789"/>
      <c r="AL67" s="797" t="str">
        <f t="shared" si="15"/>
        <v/>
      </c>
      <c r="AM67" s="797"/>
      <c r="AN67" s="153"/>
      <c r="AO67" s="209" t="str">
        <f t="shared" si="12"/>
        <v/>
      </c>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row>
    <row r="68" spans="2:993" ht="14.1" customHeight="1" x14ac:dyDescent="0.25">
      <c r="B68" s="59">
        <v>10</v>
      </c>
      <c r="C68" s="790" t="str">
        <f>IF('Ficha 2. DATOS ACTUACIONES RHB'!E73="","",'Ficha 2. DATOS ACTUACIONES RHB'!E73)</f>
        <v/>
      </c>
      <c r="D68" s="790"/>
      <c r="E68" s="790"/>
      <c r="F68" s="790"/>
      <c r="G68" s="790"/>
      <c r="H68" s="195">
        <f>'Ficha 2. DATOS ACTUACIONES RHB'!AD73</f>
        <v>0</v>
      </c>
      <c r="I68" s="583">
        <f>IF('Ficha 2. DATOS ACTUACIONES RHB'!$AL$57="SI",'Ficha 2. DATOS ACTUACIONES RHB'!AJ73,'Ficha 2. DATOS ACTUACIONES RHB'!AF73)</f>
        <v>0</v>
      </c>
      <c r="J68" s="583"/>
      <c r="K68" s="583"/>
      <c r="L68" s="583"/>
      <c r="M68" s="211">
        <f>IF('Ficha 2. DATOS ACTUACIONES RHB'!R73="",0,'Ficha 2. DATOS ACTUACIONES RHB'!R73)</f>
        <v>0</v>
      </c>
      <c r="N68" s="791">
        <f>IF('Ficha 2. DATOS ACTUACIONES RHB'!Y73="",0,'Ficha 2. DATOS ACTUACIONES RHB'!Y73)</f>
        <v>0</v>
      </c>
      <c r="O68" s="792"/>
      <c r="P68" s="792"/>
      <c r="Q68" s="583" t="str">
        <f t="shared" si="16"/>
        <v/>
      </c>
      <c r="R68" s="583"/>
      <c r="S68" s="583"/>
      <c r="T68" s="583" t="str">
        <f t="shared" si="5"/>
        <v/>
      </c>
      <c r="U68" s="583"/>
      <c r="V68" s="583"/>
      <c r="W68" s="787" t="str">
        <f t="shared" si="17"/>
        <v/>
      </c>
      <c r="X68" s="788"/>
      <c r="Y68" s="788"/>
      <c r="Z68" s="793" t="str">
        <f t="shared" si="13"/>
        <v/>
      </c>
      <c r="AA68" s="792"/>
      <c r="AB68" s="792"/>
      <c r="AC68" s="793">
        <f t="shared" si="14"/>
        <v>0</v>
      </c>
      <c r="AD68" s="792"/>
      <c r="AE68" s="792"/>
      <c r="AF68" s="787" t="str">
        <f t="shared" si="18"/>
        <v/>
      </c>
      <c r="AG68" s="788"/>
      <c r="AH68" s="788"/>
      <c r="AI68" s="787" t="str">
        <f t="shared" si="19"/>
        <v/>
      </c>
      <c r="AJ68" s="788"/>
      <c r="AK68" s="789"/>
      <c r="AL68" s="797" t="str">
        <f t="shared" si="15"/>
        <v/>
      </c>
      <c r="AM68" s="797"/>
      <c r="AN68" s="153"/>
      <c r="AO68" s="209" t="str">
        <f t="shared" si="12"/>
        <v/>
      </c>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row>
    <row r="69" spans="2:993" ht="14.1" customHeight="1" x14ac:dyDescent="0.25">
      <c r="B69" s="59">
        <v>11</v>
      </c>
      <c r="C69" s="790" t="str">
        <f>IF('Ficha 2. DATOS ACTUACIONES RHB'!E74="","",'Ficha 2. DATOS ACTUACIONES RHB'!E74)</f>
        <v/>
      </c>
      <c r="D69" s="790"/>
      <c r="E69" s="790"/>
      <c r="F69" s="790"/>
      <c r="G69" s="790"/>
      <c r="H69" s="195">
        <f>'Ficha 2. DATOS ACTUACIONES RHB'!AD74</f>
        <v>0</v>
      </c>
      <c r="I69" s="583">
        <f>IF('Ficha 2. DATOS ACTUACIONES RHB'!$AL$57="SI",'Ficha 2. DATOS ACTUACIONES RHB'!AJ74,'Ficha 2. DATOS ACTUACIONES RHB'!AF74)</f>
        <v>0</v>
      </c>
      <c r="J69" s="583"/>
      <c r="K69" s="583"/>
      <c r="L69" s="583"/>
      <c r="M69" s="211">
        <f>IF('Ficha 2. DATOS ACTUACIONES RHB'!R74="",0,'Ficha 2. DATOS ACTUACIONES RHB'!R74)</f>
        <v>0</v>
      </c>
      <c r="N69" s="791">
        <f>IF('Ficha 2. DATOS ACTUACIONES RHB'!Y74="",0,'Ficha 2. DATOS ACTUACIONES RHB'!Y74)</f>
        <v>0</v>
      </c>
      <c r="O69" s="792"/>
      <c r="P69" s="792"/>
      <c r="Q69" s="583" t="str">
        <f t="shared" si="16"/>
        <v/>
      </c>
      <c r="R69" s="583"/>
      <c r="S69" s="583"/>
      <c r="T69" s="583" t="str">
        <f t="shared" si="5"/>
        <v/>
      </c>
      <c r="U69" s="583"/>
      <c r="V69" s="583"/>
      <c r="W69" s="787" t="str">
        <f t="shared" si="17"/>
        <v/>
      </c>
      <c r="X69" s="788"/>
      <c r="Y69" s="788"/>
      <c r="Z69" s="793" t="str">
        <f t="shared" si="13"/>
        <v/>
      </c>
      <c r="AA69" s="792"/>
      <c r="AB69" s="792"/>
      <c r="AC69" s="793">
        <f t="shared" si="14"/>
        <v>0</v>
      </c>
      <c r="AD69" s="792"/>
      <c r="AE69" s="792"/>
      <c r="AF69" s="787" t="str">
        <f t="shared" si="18"/>
        <v/>
      </c>
      <c r="AG69" s="788"/>
      <c r="AH69" s="788"/>
      <c r="AI69" s="787" t="str">
        <f t="shared" si="19"/>
        <v/>
      </c>
      <c r="AJ69" s="788"/>
      <c r="AK69" s="789"/>
      <c r="AL69" s="797" t="str">
        <f t="shared" si="15"/>
        <v/>
      </c>
      <c r="AM69" s="797"/>
      <c r="AN69" s="153"/>
      <c r="AO69" s="209" t="str">
        <f t="shared" si="12"/>
        <v/>
      </c>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row>
    <row r="70" spans="2:993" ht="14.1" customHeight="1" x14ac:dyDescent="0.25">
      <c r="B70" s="59">
        <v>12</v>
      </c>
      <c r="C70" s="790" t="str">
        <f>IF('Ficha 2. DATOS ACTUACIONES RHB'!E75="","",'Ficha 2. DATOS ACTUACIONES RHB'!E75)</f>
        <v/>
      </c>
      <c r="D70" s="790"/>
      <c r="E70" s="790"/>
      <c r="F70" s="790"/>
      <c r="G70" s="790"/>
      <c r="H70" s="195">
        <f>'Ficha 2. DATOS ACTUACIONES RHB'!AD75</f>
        <v>0</v>
      </c>
      <c r="I70" s="583">
        <f>IF('Ficha 2. DATOS ACTUACIONES RHB'!$AL$57="SI",'Ficha 2. DATOS ACTUACIONES RHB'!AJ75,'Ficha 2. DATOS ACTUACIONES RHB'!AF75)</f>
        <v>0</v>
      </c>
      <c r="J70" s="583"/>
      <c r="K70" s="583"/>
      <c r="L70" s="583"/>
      <c r="M70" s="211">
        <f>IF('Ficha 2. DATOS ACTUACIONES RHB'!R75="",0,'Ficha 2. DATOS ACTUACIONES RHB'!R75)</f>
        <v>0</v>
      </c>
      <c r="N70" s="791">
        <f>IF('Ficha 2. DATOS ACTUACIONES RHB'!Y75="",0,'Ficha 2. DATOS ACTUACIONES RHB'!Y75)</f>
        <v>0</v>
      </c>
      <c r="O70" s="792"/>
      <c r="P70" s="792"/>
      <c r="Q70" s="583" t="str">
        <f t="shared" si="16"/>
        <v/>
      </c>
      <c r="R70" s="583"/>
      <c r="S70" s="583"/>
      <c r="T70" s="583" t="str">
        <f t="shared" si="5"/>
        <v/>
      </c>
      <c r="U70" s="583"/>
      <c r="V70" s="583"/>
      <c r="W70" s="787" t="str">
        <f t="shared" si="17"/>
        <v/>
      </c>
      <c r="X70" s="788"/>
      <c r="Y70" s="788"/>
      <c r="Z70" s="793" t="str">
        <f t="shared" si="13"/>
        <v/>
      </c>
      <c r="AA70" s="792"/>
      <c r="AB70" s="792"/>
      <c r="AC70" s="793">
        <f t="shared" si="14"/>
        <v>0</v>
      </c>
      <c r="AD70" s="792"/>
      <c r="AE70" s="792"/>
      <c r="AF70" s="787" t="str">
        <f t="shared" si="18"/>
        <v/>
      </c>
      <c r="AG70" s="788"/>
      <c r="AH70" s="788"/>
      <c r="AI70" s="787" t="str">
        <f t="shared" si="19"/>
        <v/>
      </c>
      <c r="AJ70" s="788"/>
      <c r="AK70" s="789"/>
      <c r="AL70" s="797" t="str">
        <f t="shared" si="15"/>
        <v/>
      </c>
      <c r="AM70" s="797"/>
      <c r="AN70" s="153"/>
      <c r="AO70" s="209" t="str">
        <f t="shared" si="12"/>
        <v/>
      </c>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row>
    <row r="71" spans="2:993" ht="14.1" customHeight="1" x14ac:dyDescent="0.25">
      <c r="B71" s="59">
        <v>13</v>
      </c>
      <c r="C71" s="790" t="str">
        <f>IF('Ficha 2. DATOS ACTUACIONES RHB'!E76="","",'Ficha 2. DATOS ACTUACIONES RHB'!E76)</f>
        <v/>
      </c>
      <c r="D71" s="790"/>
      <c r="E71" s="790"/>
      <c r="F71" s="790"/>
      <c r="G71" s="790"/>
      <c r="H71" s="195">
        <f>'Ficha 2. DATOS ACTUACIONES RHB'!AD76</f>
        <v>0</v>
      </c>
      <c r="I71" s="583">
        <f>IF('Ficha 2. DATOS ACTUACIONES RHB'!$AL$57="SI",'Ficha 2. DATOS ACTUACIONES RHB'!AJ76,'Ficha 2. DATOS ACTUACIONES RHB'!AF76)</f>
        <v>0</v>
      </c>
      <c r="J71" s="583"/>
      <c r="K71" s="583"/>
      <c r="L71" s="583"/>
      <c r="M71" s="211">
        <f>IF('Ficha 2. DATOS ACTUACIONES RHB'!R76="",0,'Ficha 2. DATOS ACTUACIONES RHB'!R76)</f>
        <v>0</v>
      </c>
      <c r="N71" s="791">
        <f>IF('Ficha 2. DATOS ACTUACIONES RHB'!Y76="",0,'Ficha 2. DATOS ACTUACIONES RHB'!Y76)</f>
        <v>0</v>
      </c>
      <c r="O71" s="792"/>
      <c r="P71" s="792"/>
      <c r="Q71" s="583" t="str">
        <f t="shared" si="16"/>
        <v/>
      </c>
      <c r="R71" s="583"/>
      <c r="S71" s="583"/>
      <c r="T71" s="583" t="str">
        <f t="shared" si="5"/>
        <v/>
      </c>
      <c r="U71" s="583"/>
      <c r="V71" s="583"/>
      <c r="W71" s="787" t="str">
        <f t="shared" si="17"/>
        <v/>
      </c>
      <c r="X71" s="788"/>
      <c r="Y71" s="788"/>
      <c r="Z71" s="793" t="str">
        <f t="shared" si="13"/>
        <v/>
      </c>
      <c r="AA71" s="792"/>
      <c r="AB71" s="792"/>
      <c r="AC71" s="793">
        <f t="shared" si="14"/>
        <v>0</v>
      </c>
      <c r="AD71" s="792"/>
      <c r="AE71" s="792"/>
      <c r="AF71" s="787" t="str">
        <f t="shared" si="18"/>
        <v/>
      </c>
      <c r="AG71" s="788"/>
      <c r="AH71" s="788"/>
      <c r="AI71" s="787" t="str">
        <f t="shared" si="19"/>
        <v/>
      </c>
      <c r="AJ71" s="788"/>
      <c r="AK71" s="789"/>
      <c r="AL71" s="797" t="str">
        <f t="shared" si="15"/>
        <v/>
      </c>
      <c r="AM71" s="797"/>
      <c r="AN71" s="153"/>
      <c r="AO71" s="209" t="str">
        <f t="shared" si="12"/>
        <v/>
      </c>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row>
    <row r="72" spans="2:993" ht="14.1" customHeight="1" x14ac:dyDescent="0.25">
      <c r="B72" s="59">
        <v>14</v>
      </c>
      <c r="C72" s="790" t="str">
        <f>IF('Ficha 2. DATOS ACTUACIONES RHB'!E77="","",'Ficha 2. DATOS ACTUACIONES RHB'!E77)</f>
        <v/>
      </c>
      <c r="D72" s="790"/>
      <c r="E72" s="790"/>
      <c r="F72" s="790"/>
      <c r="G72" s="790"/>
      <c r="H72" s="195">
        <f>'Ficha 2. DATOS ACTUACIONES RHB'!AD77</f>
        <v>0</v>
      </c>
      <c r="I72" s="583">
        <f>IF('Ficha 2. DATOS ACTUACIONES RHB'!$AL$57="SI",'Ficha 2. DATOS ACTUACIONES RHB'!AJ77,'Ficha 2. DATOS ACTUACIONES RHB'!AF77)</f>
        <v>0</v>
      </c>
      <c r="J72" s="583"/>
      <c r="K72" s="583"/>
      <c r="L72" s="583"/>
      <c r="M72" s="211">
        <f>IF('Ficha 2. DATOS ACTUACIONES RHB'!R77="",0,'Ficha 2. DATOS ACTUACIONES RHB'!R77)</f>
        <v>0</v>
      </c>
      <c r="N72" s="791">
        <f>IF('Ficha 2. DATOS ACTUACIONES RHB'!Y77="",0,'Ficha 2. DATOS ACTUACIONES RHB'!Y77)</f>
        <v>0</v>
      </c>
      <c r="O72" s="792"/>
      <c r="P72" s="792"/>
      <c r="Q72" s="583" t="str">
        <f t="shared" si="16"/>
        <v/>
      </c>
      <c r="R72" s="583"/>
      <c r="S72" s="583"/>
      <c r="T72" s="583" t="str">
        <f t="shared" si="5"/>
        <v/>
      </c>
      <c r="U72" s="583"/>
      <c r="V72" s="583"/>
      <c r="W72" s="787" t="str">
        <f t="shared" si="17"/>
        <v/>
      </c>
      <c r="X72" s="788"/>
      <c r="Y72" s="788"/>
      <c r="Z72" s="793" t="str">
        <f t="shared" si="13"/>
        <v/>
      </c>
      <c r="AA72" s="792"/>
      <c r="AB72" s="792"/>
      <c r="AC72" s="793">
        <f t="shared" si="14"/>
        <v>0</v>
      </c>
      <c r="AD72" s="792"/>
      <c r="AE72" s="792"/>
      <c r="AF72" s="787" t="str">
        <f t="shared" si="18"/>
        <v/>
      </c>
      <c r="AG72" s="788"/>
      <c r="AH72" s="788"/>
      <c r="AI72" s="787" t="str">
        <f t="shared" si="19"/>
        <v/>
      </c>
      <c r="AJ72" s="788"/>
      <c r="AK72" s="789"/>
      <c r="AL72" s="797" t="str">
        <f t="shared" si="15"/>
        <v/>
      </c>
      <c r="AM72" s="797"/>
      <c r="AN72" s="153"/>
      <c r="AO72" s="209" t="str">
        <f t="shared" si="12"/>
        <v/>
      </c>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row>
    <row r="73" spans="2:993" ht="14.1" customHeight="1" x14ac:dyDescent="0.25">
      <c r="B73" s="59">
        <v>15</v>
      </c>
      <c r="C73" s="790" t="str">
        <f>IF('Ficha 2. DATOS ACTUACIONES RHB'!E78="","",'Ficha 2. DATOS ACTUACIONES RHB'!E78)</f>
        <v/>
      </c>
      <c r="D73" s="790"/>
      <c r="E73" s="790"/>
      <c r="F73" s="790"/>
      <c r="G73" s="790"/>
      <c r="H73" s="195">
        <f>'Ficha 2. DATOS ACTUACIONES RHB'!AD78</f>
        <v>0</v>
      </c>
      <c r="I73" s="583">
        <f>IF('Ficha 2. DATOS ACTUACIONES RHB'!$AL$57="SI",'Ficha 2. DATOS ACTUACIONES RHB'!AJ78,'Ficha 2. DATOS ACTUACIONES RHB'!AF78)</f>
        <v>0</v>
      </c>
      <c r="J73" s="583"/>
      <c r="K73" s="583"/>
      <c r="L73" s="583"/>
      <c r="M73" s="211">
        <f>IF('Ficha 2. DATOS ACTUACIONES RHB'!R78="",0,'Ficha 2. DATOS ACTUACIONES RHB'!R78)</f>
        <v>0</v>
      </c>
      <c r="N73" s="791">
        <f>IF('Ficha 2. DATOS ACTUACIONES RHB'!Y78="",0,'Ficha 2. DATOS ACTUACIONES RHB'!Y78)</f>
        <v>0</v>
      </c>
      <c r="O73" s="792"/>
      <c r="P73" s="792"/>
      <c r="Q73" s="583" t="str">
        <f t="shared" si="16"/>
        <v/>
      </c>
      <c r="R73" s="583"/>
      <c r="S73" s="583"/>
      <c r="T73" s="583" t="str">
        <f t="shared" si="5"/>
        <v/>
      </c>
      <c r="U73" s="583"/>
      <c r="V73" s="583"/>
      <c r="W73" s="787" t="str">
        <f t="shared" si="17"/>
        <v/>
      </c>
      <c r="X73" s="788"/>
      <c r="Y73" s="788"/>
      <c r="Z73" s="793" t="str">
        <f t="shared" si="13"/>
        <v/>
      </c>
      <c r="AA73" s="792"/>
      <c r="AB73" s="792"/>
      <c r="AC73" s="793">
        <f t="shared" si="14"/>
        <v>0</v>
      </c>
      <c r="AD73" s="792"/>
      <c r="AE73" s="792"/>
      <c r="AF73" s="787" t="str">
        <f t="shared" si="18"/>
        <v/>
      </c>
      <c r="AG73" s="788"/>
      <c r="AH73" s="788"/>
      <c r="AI73" s="787" t="str">
        <f t="shared" si="19"/>
        <v/>
      </c>
      <c r="AJ73" s="788"/>
      <c r="AK73" s="789"/>
      <c r="AL73" s="797" t="str">
        <f t="shared" si="15"/>
        <v/>
      </c>
      <c r="AM73" s="797"/>
      <c r="AN73" s="153"/>
      <c r="AO73" s="209" t="str">
        <f t="shared" si="12"/>
        <v/>
      </c>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row>
    <row r="74" spans="2:993" ht="14.1" customHeight="1" x14ac:dyDescent="0.25">
      <c r="B74" s="59">
        <v>16</v>
      </c>
      <c r="C74" s="790" t="str">
        <f>IF('Ficha 2. DATOS ACTUACIONES RHB'!E79="","",'Ficha 2. DATOS ACTUACIONES RHB'!E79)</f>
        <v/>
      </c>
      <c r="D74" s="790"/>
      <c r="E74" s="790"/>
      <c r="F74" s="790"/>
      <c r="G74" s="790"/>
      <c r="H74" s="195">
        <f>'Ficha 2. DATOS ACTUACIONES RHB'!AD79</f>
        <v>0</v>
      </c>
      <c r="I74" s="583">
        <f>IF('Ficha 2. DATOS ACTUACIONES RHB'!$AL$57="SI",'Ficha 2. DATOS ACTUACIONES RHB'!AJ79,'Ficha 2. DATOS ACTUACIONES RHB'!AF79)</f>
        <v>0</v>
      </c>
      <c r="J74" s="583"/>
      <c r="K74" s="583"/>
      <c r="L74" s="583"/>
      <c r="M74" s="211">
        <f>IF('Ficha 2. DATOS ACTUACIONES RHB'!R79="",0,'Ficha 2. DATOS ACTUACIONES RHB'!R79)</f>
        <v>0</v>
      </c>
      <c r="N74" s="791">
        <f>IF('Ficha 2. DATOS ACTUACIONES RHB'!Y79="",0,'Ficha 2. DATOS ACTUACIONES RHB'!Y79)</f>
        <v>0</v>
      </c>
      <c r="O74" s="792"/>
      <c r="P74" s="792"/>
      <c r="Q74" s="583" t="str">
        <f t="shared" si="16"/>
        <v/>
      </c>
      <c r="R74" s="583"/>
      <c r="S74" s="583"/>
      <c r="T74" s="583" t="str">
        <f t="shared" si="5"/>
        <v/>
      </c>
      <c r="U74" s="583"/>
      <c r="V74" s="583"/>
      <c r="W74" s="787" t="str">
        <f t="shared" si="17"/>
        <v/>
      </c>
      <c r="X74" s="788"/>
      <c r="Y74" s="788"/>
      <c r="Z74" s="793" t="str">
        <f t="shared" si="13"/>
        <v/>
      </c>
      <c r="AA74" s="792"/>
      <c r="AB74" s="792"/>
      <c r="AC74" s="793">
        <f t="shared" si="14"/>
        <v>0</v>
      </c>
      <c r="AD74" s="792"/>
      <c r="AE74" s="792"/>
      <c r="AF74" s="787" t="str">
        <f t="shared" si="18"/>
        <v/>
      </c>
      <c r="AG74" s="788"/>
      <c r="AH74" s="788"/>
      <c r="AI74" s="787" t="str">
        <f t="shared" si="19"/>
        <v/>
      </c>
      <c r="AJ74" s="788"/>
      <c r="AK74" s="789"/>
      <c r="AL74" s="797" t="str">
        <f t="shared" si="15"/>
        <v/>
      </c>
      <c r="AM74" s="797"/>
      <c r="AN74" s="153"/>
      <c r="AO74" s="209" t="str">
        <f t="shared" si="12"/>
        <v/>
      </c>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row>
    <row r="75" spans="2:993" ht="14.1" customHeight="1" x14ac:dyDescent="0.25">
      <c r="B75" s="59">
        <v>17</v>
      </c>
      <c r="C75" s="790" t="str">
        <f>IF('Ficha 2. DATOS ACTUACIONES RHB'!E80="","",'Ficha 2. DATOS ACTUACIONES RHB'!E80)</f>
        <v/>
      </c>
      <c r="D75" s="790"/>
      <c r="E75" s="790"/>
      <c r="F75" s="790"/>
      <c r="G75" s="790"/>
      <c r="H75" s="195">
        <f>'Ficha 2. DATOS ACTUACIONES RHB'!AD80</f>
        <v>0</v>
      </c>
      <c r="I75" s="583">
        <f>IF('Ficha 2. DATOS ACTUACIONES RHB'!$AL$57="SI",'Ficha 2. DATOS ACTUACIONES RHB'!AJ80,'Ficha 2. DATOS ACTUACIONES RHB'!AF80)</f>
        <v>0</v>
      </c>
      <c r="J75" s="583"/>
      <c r="K75" s="583"/>
      <c r="L75" s="583"/>
      <c r="M75" s="211">
        <f>IF('Ficha 2. DATOS ACTUACIONES RHB'!R80="",0,'Ficha 2. DATOS ACTUACIONES RHB'!R80)</f>
        <v>0</v>
      </c>
      <c r="N75" s="791">
        <f>IF('Ficha 2. DATOS ACTUACIONES RHB'!Y80="",0,'Ficha 2. DATOS ACTUACIONES RHB'!Y80)</f>
        <v>0</v>
      </c>
      <c r="O75" s="792"/>
      <c r="P75" s="792"/>
      <c r="Q75" s="583" t="str">
        <f t="shared" si="16"/>
        <v/>
      </c>
      <c r="R75" s="583"/>
      <c r="S75" s="583"/>
      <c r="T75" s="583" t="str">
        <f t="shared" si="5"/>
        <v/>
      </c>
      <c r="U75" s="583"/>
      <c r="V75" s="583"/>
      <c r="W75" s="787" t="str">
        <f t="shared" si="17"/>
        <v/>
      </c>
      <c r="X75" s="788"/>
      <c r="Y75" s="788"/>
      <c r="Z75" s="793" t="str">
        <f t="shared" si="13"/>
        <v/>
      </c>
      <c r="AA75" s="792"/>
      <c r="AB75" s="792"/>
      <c r="AC75" s="793">
        <f t="shared" si="14"/>
        <v>0</v>
      </c>
      <c r="AD75" s="792"/>
      <c r="AE75" s="792"/>
      <c r="AF75" s="787" t="str">
        <f t="shared" si="18"/>
        <v/>
      </c>
      <c r="AG75" s="788"/>
      <c r="AH75" s="788"/>
      <c r="AI75" s="787" t="str">
        <f t="shared" si="19"/>
        <v/>
      </c>
      <c r="AJ75" s="788"/>
      <c r="AK75" s="789"/>
      <c r="AL75" s="797" t="str">
        <f t="shared" si="15"/>
        <v/>
      </c>
      <c r="AM75" s="797"/>
      <c r="AN75" s="153"/>
      <c r="AO75" s="209" t="str">
        <f t="shared" si="12"/>
        <v/>
      </c>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row>
    <row r="76" spans="2:993" ht="14.1" customHeight="1" x14ac:dyDescent="0.25">
      <c r="B76" s="59">
        <v>18</v>
      </c>
      <c r="C76" s="790" t="str">
        <f>IF('Ficha 2. DATOS ACTUACIONES RHB'!E81="","",'Ficha 2. DATOS ACTUACIONES RHB'!E81)</f>
        <v/>
      </c>
      <c r="D76" s="790"/>
      <c r="E76" s="790"/>
      <c r="F76" s="790"/>
      <c r="G76" s="790"/>
      <c r="H76" s="195">
        <f>'Ficha 2. DATOS ACTUACIONES RHB'!AD81</f>
        <v>0</v>
      </c>
      <c r="I76" s="583">
        <f>IF('Ficha 2. DATOS ACTUACIONES RHB'!$AL$57="SI",'Ficha 2. DATOS ACTUACIONES RHB'!AJ81,'Ficha 2. DATOS ACTUACIONES RHB'!AF81)</f>
        <v>0</v>
      </c>
      <c r="J76" s="583"/>
      <c r="K76" s="583"/>
      <c r="L76" s="583"/>
      <c r="M76" s="211">
        <f>IF('Ficha 2. DATOS ACTUACIONES RHB'!R81="",0,'Ficha 2. DATOS ACTUACIONES RHB'!R81)</f>
        <v>0</v>
      </c>
      <c r="N76" s="791">
        <f>IF('Ficha 2. DATOS ACTUACIONES RHB'!Y81="",0,'Ficha 2. DATOS ACTUACIONES RHB'!Y81)</f>
        <v>0</v>
      </c>
      <c r="O76" s="792"/>
      <c r="P76" s="792"/>
      <c r="Q76" s="583" t="str">
        <f t="shared" si="16"/>
        <v/>
      </c>
      <c r="R76" s="583"/>
      <c r="S76" s="583"/>
      <c r="T76" s="583" t="str">
        <f t="shared" si="5"/>
        <v/>
      </c>
      <c r="U76" s="583"/>
      <c r="V76" s="583"/>
      <c r="W76" s="787" t="str">
        <f t="shared" si="17"/>
        <v/>
      </c>
      <c r="X76" s="788"/>
      <c r="Y76" s="788"/>
      <c r="Z76" s="793" t="str">
        <f t="shared" si="13"/>
        <v/>
      </c>
      <c r="AA76" s="792"/>
      <c r="AB76" s="792"/>
      <c r="AC76" s="793">
        <f t="shared" si="14"/>
        <v>0</v>
      </c>
      <c r="AD76" s="792"/>
      <c r="AE76" s="792"/>
      <c r="AF76" s="787" t="str">
        <f t="shared" si="18"/>
        <v/>
      </c>
      <c r="AG76" s="788"/>
      <c r="AH76" s="788"/>
      <c r="AI76" s="787" t="str">
        <f t="shared" si="19"/>
        <v/>
      </c>
      <c r="AJ76" s="788"/>
      <c r="AK76" s="789"/>
      <c r="AL76" s="797" t="str">
        <f t="shared" si="15"/>
        <v/>
      </c>
      <c r="AM76" s="797"/>
      <c r="AN76" s="153"/>
      <c r="AO76" s="209" t="str">
        <f t="shared" si="12"/>
        <v/>
      </c>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row>
    <row r="77" spans="2:993" ht="14.1" customHeight="1" x14ac:dyDescent="0.25">
      <c r="B77" s="59">
        <v>19</v>
      </c>
      <c r="C77" s="790" t="str">
        <f>IF('Ficha 2. DATOS ACTUACIONES RHB'!E82="","",'Ficha 2. DATOS ACTUACIONES RHB'!E82)</f>
        <v/>
      </c>
      <c r="D77" s="790"/>
      <c r="E77" s="790"/>
      <c r="F77" s="790"/>
      <c r="G77" s="790"/>
      <c r="H77" s="195">
        <f>'Ficha 2. DATOS ACTUACIONES RHB'!AD82</f>
        <v>0</v>
      </c>
      <c r="I77" s="583">
        <f>IF('Ficha 2. DATOS ACTUACIONES RHB'!$AL$57="SI",'Ficha 2. DATOS ACTUACIONES RHB'!AJ82,'Ficha 2. DATOS ACTUACIONES RHB'!AF82)</f>
        <v>0</v>
      </c>
      <c r="J77" s="583"/>
      <c r="K77" s="583"/>
      <c r="L77" s="583"/>
      <c r="M77" s="211">
        <f>IF('Ficha 2. DATOS ACTUACIONES RHB'!R82="",0,'Ficha 2. DATOS ACTUACIONES RHB'!R82)</f>
        <v>0</v>
      </c>
      <c r="N77" s="791">
        <f>IF('Ficha 2. DATOS ACTUACIONES RHB'!Y82="",0,'Ficha 2. DATOS ACTUACIONES RHB'!Y82)</f>
        <v>0</v>
      </c>
      <c r="O77" s="792"/>
      <c r="P77" s="792"/>
      <c r="Q77" s="583" t="str">
        <f t="shared" si="16"/>
        <v/>
      </c>
      <c r="R77" s="583"/>
      <c r="S77" s="583"/>
      <c r="T77" s="583" t="str">
        <f t="shared" si="5"/>
        <v/>
      </c>
      <c r="U77" s="583"/>
      <c r="V77" s="583"/>
      <c r="W77" s="787" t="str">
        <f t="shared" si="17"/>
        <v/>
      </c>
      <c r="X77" s="788"/>
      <c r="Y77" s="788"/>
      <c r="Z77" s="793" t="str">
        <f t="shared" si="13"/>
        <v/>
      </c>
      <c r="AA77" s="792"/>
      <c r="AB77" s="792"/>
      <c r="AC77" s="793">
        <f t="shared" si="14"/>
        <v>0</v>
      </c>
      <c r="AD77" s="792"/>
      <c r="AE77" s="792"/>
      <c r="AF77" s="787" t="str">
        <f t="shared" si="18"/>
        <v/>
      </c>
      <c r="AG77" s="788"/>
      <c r="AH77" s="788"/>
      <c r="AI77" s="787" t="str">
        <f t="shared" si="19"/>
        <v/>
      </c>
      <c r="AJ77" s="788"/>
      <c r="AK77" s="789"/>
      <c r="AL77" s="797" t="str">
        <f t="shared" si="15"/>
        <v/>
      </c>
      <c r="AM77" s="797"/>
      <c r="AN77" s="153"/>
      <c r="AO77" s="209" t="str">
        <f t="shared" si="12"/>
        <v/>
      </c>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row>
    <row r="78" spans="2:993" ht="14.1" customHeight="1" x14ac:dyDescent="0.25">
      <c r="B78" s="59">
        <v>20</v>
      </c>
      <c r="C78" s="790" t="str">
        <f>IF('Ficha 2. DATOS ACTUACIONES RHB'!E83="","",'Ficha 2. DATOS ACTUACIONES RHB'!E83)</f>
        <v/>
      </c>
      <c r="D78" s="790"/>
      <c r="E78" s="790"/>
      <c r="F78" s="790"/>
      <c r="G78" s="790"/>
      <c r="H78" s="195">
        <f>'Ficha 2. DATOS ACTUACIONES RHB'!AD83</f>
        <v>0</v>
      </c>
      <c r="I78" s="583">
        <f>IF('Ficha 2. DATOS ACTUACIONES RHB'!$AL$57="SI",'Ficha 2. DATOS ACTUACIONES RHB'!AJ83,'Ficha 2. DATOS ACTUACIONES RHB'!AF83)</f>
        <v>0</v>
      </c>
      <c r="J78" s="583"/>
      <c r="K78" s="583"/>
      <c r="L78" s="583"/>
      <c r="M78" s="211">
        <f>IF('Ficha 2. DATOS ACTUACIONES RHB'!R83="",0,'Ficha 2. DATOS ACTUACIONES RHB'!R83)</f>
        <v>0</v>
      </c>
      <c r="N78" s="791">
        <f>IF('Ficha 2. DATOS ACTUACIONES RHB'!Y83="",0,'Ficha 2. DATOS ACTUACIONES RHB'!Y83)</f>
        <v>0</v>
      </c>
      <c r="O78" s="792"/>
      <c r="P78" s="792"/>
      <c r="Q78" s="583" t="str">
        <f t="shared" si="16"/>
        <v/>
      </c>
      <c r="R78" s="583"/>
      <c r="S78" s="583"/>
      <c r="T78" s="583" t="str">
        <f t="shared" si="5"/>
        <v/>
      </c>
      <c r="U78" s="583"/>
      <c r="V78" s="583"/>
      <c r="W78" s="787" t="str">
        <f t="shared" si="17"/>
        <v/>
      </c>
      <c r="X78" s="788"/>
      <c r="Y78" s="788"/>
      <c r="Z78" s="793" t="str">
        <f t="shared" si="13"/>
        <v/>
      </c>
      <c r="AA78" s="792"/>
      <c r="AB78" s="792"/>
      <c r="AC78" s="793">
        <f t="shared" si="14"/>
        <v>0</v>
      </c>
      <c r="AD78" s="792"/>
      <c r="AE78" s="792"/>
      <c r="AF78" s="787" t="str">
        <f t="shared" si="18"/>
        <v/>
      </c>
      <c r="AG78" s="788"/>
      <c r="AH78" s="788"/>
      <c r="AI78" s="787" t="str">
        <f t="shared" si="19"/>
        <v/>
      </c>
      <c r="AJ78" s="788"/>
      <c r="AK78" s="789"/>
      <c r="AL78" s="797" t="str">
        <f t="shared" si="15"/>
        <v/>
      </c>
      <c r="AM78" s="797"/>
      <c r="AN78" s="153"/>
      <c r="AO78" s="209" t="str">
        <f t="shared" si="12"/>
        <v/>
      </c>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row>
    <row r="79" spans="2:993" ht="14.1" customHeight="1" x14ac:dyDescent="0.25">
      <c r="B79" s="59">
        <v>21</v>
      </c>
      <c r="C79" s="790" t="str">
        <f>IF('Ficha 2. DATOS ACTUACIONES RHB'!E84="","",'Ficha 2. DATOS ACTUACIONES RHB'!E84)</f>
        <v/>
      </c>
      <c r="D79" s="790"/>
      <c r="E79" s="790"/>
      <c r="F79" s="790"/>
      <c r="G79" s="790"/>
      <c r="H79" s="195">
        <f>'Ficha 2. DATOS ACTUACIONES RHB'!AD84</f>
        <v>0</v>
      </c>
      <c r="I79" s="583">
        <f>IF('Ficha 2. DATOS ACTUACIONES RHB'!$AL$57="SI",'Ficha 2. DATOS ACTUACIONES RHB'!AJ84,'Ficha 2. DATOS ACTUACIONES RHB'!AF84)</f>
        <v>0</v>
      </c>
      <c r="J79" s="583"/>
      <c r="K79" s="583"/>
      <c r="L79" s="583"/>
      <c r="M79" s="211">
        <f>IF('Ficha 2. DATOS ACTUACIONES RHB'!R84="",0,'Ficha 2. DATOS ACTUACIONES RHB'!R84)</f>
        <v>0</v>
      </c>
      <c r="N79" s="791">
        <f>IF('Ficha 2. DATOS ACTUACIONES RHB'!Y84="",0,'Ficha 2. DATOS ACTUACIONES RHB'!Y84)</f>
        <v>0</v>
      </c>
      <c r="O79" s="792"/>
      <c r="P79" s="792"/>
      <c r="Q79" s="583" t="str">
        <f t="shared" si="16"/>
        <v/>
      </c>
      <c r="R79" s="583"/>
      <c r="S79" s="583"/>
      <c r="T79" s="583" t="str">
        <f t="shared" si="5"/>
        <v/>
      </c>
      <c r="U79" s="583"/>
      <c r="V79" s="583"/>
      <c r="W79" s="787" t="str">
        <f t="shared" si="17"/>
        <v/>
      </c>
      <c r="X79" s="788"/>
      <c r="Y79" s="788"/>
      <c r="Z79" s="793" t="str">
        <f t="shared" si="13"/>
        <v/>
      </c>
      <c r="AA79" s="792"/>
      <c r="AB79" s="792"/>
      <c r="AC79" s="793">
        <f t="shared" si="14"/>
        <v>0</v>
      </c>
      <c r="AD79" s="792"/>
      <c r="AE79" s="792"/>
      <c r="AF79" s="787" t="str">
        <f t="shared" si="18"/>
        <v/>
      </c>
      <c r="AG79" s="788"/>
      <c r="AH79" s="788"/>
      <c r="AI79" s="787" t="str">
        <f t="shared" si="19"/>
        <v/>
      </c>
      <c r="AJ79" s="788"/>
      <c r="AK79" s="789"/>
      <c r="AL79" s="797" t="str">
        <f t="shared" si="15"/>
        <v/>
      </c>
      <c r="AM79" s="797"/>
      <c r="AN79" s="153"/>
      <c r="AO79" s="209" t="str">
        <f t="shared" si="12"/>
        <v/>
      </c>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row>
    <row r="80" spans="2:993" ht="14.1" customHeight="1" x14ac:dyDescent="0.25">
      <c r="B80" s="59">
        <v>22</v>
      </c>
      <c r="C80" s="790" t="str">
        <f>IF('Ficha 2. DATOS ACTUACIONES RHB'!E85="","",'Ficha 2. DATOS ACTUACIONES RHB'!E85)</f>
        <v/>
      </c>
      <c r="D80" s="790"/>
      <c r="E80" s="790"/>
      <c r="F80" s="790"/>
      <c r="G80" s="790"/>
      <c r="H80" s="195">
        <f>'Ficha 2. DATOS ACTUACIONES RHB'!AD85</f>
        <v>0</v>
      </c>
      <c r="I80" s="583">
        <f>IF('Ficha 2. DATOS ACTUACIONES RHB'!$AL$57="SI",'Ficha 2. DATOS ACTUACIONES RHB'!AJ85,'Ficha 2. DATOS ACTUACIONES RHB'!AF85)</f>
        <v>0</v>
      </c>
      <c r="J80" s="583"/>
      <c r="K80" s="583"/>
      <c r="L80" s="583"/>
      <c r="M80" s="211">
        <f>IF('Ficha 2. DATOS ACTUACIONES RHB'!R85="",0,'Ficha 2. DATOS ACTUACIONES RHB'!R85)</f>
        <v>0</v>
      </c>
      <c r="N80" s="791">
        <f>IF('Ficha 2. DATOS ACTUACIONES RHB'!Y85="",0,'Ficha 2. DATOS ACTUACIONES RHB'!Y85)</f>
        <v>0</v>
      </c>
      <c r="O80" s="792"/>
      <c r="P80" s="792"/>
      <c r="Q80" s="583" t="str">
        <f t="shared" si="16"/>
        <v/>
      </c>
      <c r="R80" s="583"/>
      <c r="S80" s="583"/>
      <c r="T80" s="583" t="str">
        <f t="shared" si="5"/>
        <v/>
      </c>
      <c r="U80" s="583"/>
      <c r="V80" s="583"/>
      <c r="W80" s="787" t="str">
        <f t="shared" si="17"/>
        <v/>
      </c>
      <c r="X80" s="788"/>
      <c r="Y80" s="788"/>
      <c r="Z80" s="793" t="str">
        <f t="shared" si="13"/>
        <v/>
      </c>
      <c r="AA80" s="792"/>
      <c r="AB80" s="792"/>
      <c r="AC80" s="793">
        <f t="shared" si="14"/>
        <v>0</v>
      </c>
      <c r="AD80" s="792"/>
      <c r="AE80" s="792"/>
      <c r="AF80" s="787" t="str">
        <f t="shared" si="18"/>
        <v/>
      </c>
      <c r="AG80" s="788"/>
      <c r="AH80" s="788"/>
      <c r="AI80" s="787" t="str">
        <f t="shared" si="19"/>
        <v/>
      </c>
      <c r="AJ80" s="788"/>
      <c r="AK80" s="789"/>
      <c r="AL80" s="797" t="str">
        <f t="shared" si="15"/>
        <v/>
      </c>
      <c r="AM80" s="797"/>
      <c r="AN80" s="153"/>
      <c r="AO80" s="209" t="str">
        <f t="shared" si="12"/>
        <v/>
      </c>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row>
    <row r="81" spans="2:993" ht="14.1" customHeight="1" x14ac:dyDescent="0.25">
      <c r="B81" s="59">
        <v>23</v>
      </c>
      <c r="C81" s="790" t="str">
        <f>IF('Ficha 2. DATOS ACTUACIONES RHB'!E86="","",'Ficha 2. DATOS ACTUACIONES RHB'!E86)</f>
        <v/>
      </c>
      <c r="D81" s="790"/>
      <c r="E81" s="790"/>
      <c r="F81" s="790"/>
      <c r="G81" s="790"/>
      <c r="H81" s="195">
        <f>'Ficha 2. DATOS ACTUACIONES RHB'!AD86</f>
        <v>0</v>
      </c>
      <c r="I81" s="583">
        <f>IF('Ficha 2. DATOS ACTUACIONES RHB'!$AL$57="SI",'Ficha 2. DATOS ACTUACIONES RHB'!AJ86,'Ficha 2. DATOS ACTUACIONES RHB'!AF86)</f>
        <v>0</v>
      </c>
      <c r="J81" s="583"/>
      <c r="K81" s="583"/>
      <c r="L81" s="583"/>
      <c r="M81" s="211">
        <f>IF('Ficha 2. DATOS ACTUACIONES RHB'!R86="",0,'Ficha 2. DATOS ACTUACIONES RHB'!R86)</f>
        <v>0</v>
      </c>
      <c r="N81" s="791">
        <f>IF('Ficha 2. DATOS ACTUACIONES RHB'!Y86="",0,'Ficha 2. DATOS ACTUACIONES RHB'!Y86)</f>
        <v>0</v>
      </c>
      <c r="O81" s="792"/>
      <c r="P81" s="792"/>
      <c r="Q81" s="583" t="str">
        <f t="shared" si="16"/>
        <v/>
      </c>
      <c r="R81" s="583"/>
      <c r="S81" s="583"/>
      <c r="T81" s="583" t="str">
        <f t="shared" si="5"/>
        <v/>
      </c>
      <c r="U81" s="583"/>
      <c r="V81" s="583"/>
      <c r="W81" s="787" t="str">
        <f t="shared" si="17"/>
        <v/>
      </c>
      <c r="X81" s="788"/>
      <c r="Y81" s="788"/>
      <c r="Z81" s="793" t="str">
        <f t="shared" si="13"/>
        <v/>
      </c>
      <c r="AA81" s="792"/>
      <c r="AB81" s="792"/>
      <c r="AC81" s="793">
        <f t="shared" si="14"/>
        <v>0</v>
      </c>
      <c r="AD81" s="792"/>
      <c r="AE81" s="792"/>
      <c r="AF81" s="787" t="str">
        <f t="shared" si="18"/>
        <v/>
      </c>
      <c r="AG81" s="788"/>
      <c r="AH81" s="788"/>
      <c r="AI81" s="787" t="str">
        <f t="shared" si="19"/>
        <v/>
      </c>
      <c r="AJ81" s="788"/>
      <c r="AK81" s="789"/>
      <c r="AL81" s="797" t="str">
        <f t="shared" si="15"/>
        <v/>
      </c>
      <c r="AM81" s="797"/>
      <c r="AN81" s="153"/>
      <c r="AO81" s="209" t="str">
        <f t="shared" si="12"/>
        <v/>
      </c>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row>
    <row r="82" spans="2:993" ht="14.1" customHeight="1" x14ac:dyDescent="0.25">
      <c r="B82" s="59">
        <v>24</v>
      </c>
      <c r="C82" s="790" t="str">
        <f>IF('Ficha 2. DATOS ACTUACIONES RHB'!E87="","",'Ficha 2. DATOS ACTUACIONES RHB'!E87)</f>
        <v/>
      </c>
      <c r="D82" s="790"/>
      <c r="E82" s="790"/>
      <c r="F82" s="790"/>
      <c r="G82" s="790"/>
      <c r="H82" s="195">
        <f>'Ficha 2. DATOS ACTUACIONES RHB'!AD87</f>
        <v>0</v>
      </c>
      <c r="I82" s="583">
        <f>IF('Ficha 2. DATOS ACTUACIONES RHB'!$AL$57="SI",'Ficha 2. DATOS ACTUACIONES RHB'!AJ87,'Ficha 2. DATOS ACTUACIONES RHB'!AF87)</f>
        <v>0</v>
      </c>
      <c r="J82" s="583"/>
      <c r="K82" s="583"/>
      <c r="L82" s="583"/>
      <c r="M82" s="211">
        <f>IF('Ficha 2. DATOS ACTUACIONES RHB'!R87="",0,'Ficha 2. DATOS ACTUACIONES RHB'!R87)</f>
        <v>0</v>
      </c>
      <c r="N82" s="791">
        <f>IF('Ficha 2. DATOS ACTUACIONES RHB'!Y87="",0,'Ficha 2. DATOS ACTUACIONES RHB'!Y87)</f>
        <v>0</v>
      </c>
      <c r="O82" s="792"/>
      <c r="P82" s="792"/>
      <c r="Q82" s="583" t="str">
        <f t="shared" si="16"/>
        <v/>
      </c>
      <c r="R82" s="583"/>
      <c r="S82" s="583"/>
      <c r="T82" s="583" t="str">
        <f t="shared" si="5"/>
        <v/>
      </c>
      <c r="U82" s="583"/>
      <c r="V82" s="583"/>
      <c r="W82" s="787" t="str">
        <f t="shared" si="17"/>
        <v/>
      </c>
      <c r="X82" s="788"/>
      <c r="Y82" s="788"/>
      <c r="Z82" s="793" t="str">
        <f t="shared" si="13"/>
        <v/>
      </c>
      <c r="AA82" s="792"/>
      <c r="AB82" s="792"/>
      <c r="AC82" s="793">
        <f t="shared" si="14"/>
        <v>0</v>
      </c>
      <c r="AD82" s="792"/>
      <c r="AE82" s="792"/>
      <c r="AF82" s="787" t="str">
        <f t="shared" si="18"/>
        <v/>
      </c>
      <c r="AG82" s="788"/>
      <c r="AH82" s="788"/>
      <c r="AI82" s="787" t="str">
        <f t="shared" si="19"/>
        <v/>
      </c>
      <c r="AJ82" s="788"/>
      <c r="AK82" s="789"/>
      <c r="AL82" s="797" t="str">
        <f t="shared" si="15"/>
        <v/>
      </c>
      <c r="AM82" s="797"/>
      <c r="AN82" s="153"/>
      <c r="AO82" s="209" t="str">
        <f t="shared" si="12"/>
        <v/>
      </c>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row>
    <row r="83" spans="2:993" ht="14.1" customHeight="1" x14ac:dyDescent="0.25">
      <c r="B83" s="59">
        <v>25</v>
      </c>
      <c r="C83" s="790" t="str">
        <f>IF('Ficha 2. DATOS ACTUACIONES RHB'!E88="","",'Ficha 2. DATOS ACTUACIONES RHB'!E88)</f>
        <v/>
      </c>
      <c r="D83" s="790"/>
      <c r="E83" s="790"/>
      <c r="F83" s="790"/>
      <c r="G83" s="790"/>
      <c r="H83" s="195">
        <f>'Ficha 2. DATOS ACTUACIONES RHB'!AD88</f>
        <v>0</v>
      </c>
      <c r="I83" s="583">
        <f>IF('Ficha 2. DATOS ACTUACIONES RHB'!$AL$57="SI",'Ficha 2. DATOS ACTUACIONES RHB'!AJ88,'Ficha 2. DATOS ACTUACIONES RHB'!AF88)</f>
        <v>0</v>
      </c>
      <c r="J83" s="583"/>
      <c r="K83" s="583"/>
      <c r="L83" s="583"/>
      <c r="M83" s="211">
        <f>IF('Ficha 2. DATOS ACTUACIONES RHB'!R88="",0,'Ficha 2. DATOS ACTUACIONES RHB'!R88)</f>
        <v>0</v>
      </c>
      <c r="N83" s="791">
        <f>IF('Ficha 2. DATOS ACTUACIONES RHB'!Y88="",0,'Ficha 2. DATOS ACTUACIONES RHB'!Y88)</f>
        <v>0</v>
      </c>
      <c r="O83" s="792"/>
      <c r="P83" s="792"/>
      <c r="Q83" s="583" t="str">
        <f t="shared" si="16"/>
        <v/>
      </c>
      <c r="R83" s="583"/>
      <c r="S83" s="583"/>
      <c r="T83" s="583" t="str">
        <f t="shared" si="5"/>
        <v/>
      </c>
      <c r="U83" s="583"/>
      <c r="V83" s="583"/>
      <c r="W83" s="787" t="str">
        <f t="shared" si="17"/>
        <v/>
      </c>
      <c r="X83" s="788"/>
      <c r="Y83" s="788"/>
      <c r="Z83" s="793" t="str">
        <f t="shared" si="13"/>
        <v/>
      </c>
      <c r="AA83" s="792"/>
      <c r="AB83" s="792"/>
      <c r="AC83" s="793">
        <f t="shared" si="14"/>
        <v>0</v>
      </c>
      <c r="AD83" s="792"/>
      <c r="AE83" s="792"/>
      <c r="AF83" s="787" t="str">
        <f t="shared" si="18"/>
        <v/>
      </c>
      <c r="AG83" s="788"/>
      <c r="AH83" s="788"/>
      <c r="AI83" s="787" t="str">
        <f t="shared" si="19"/>
        <v/>
      </c>
      <c r="AJ83" s="788"/>
      <c r="AK83" s="789"/>
      <c r="AL83" s="797" t="str">
        <f t="shared" si="15"/>
        <v/>
      </c>
      <c r="AM83" s="797"/>
      <c r="AN83" s="153"/>
      <c r="AO83" s="209" t="str">
        <f t="shared" si="12"/>
        <v/>
      </c>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row>
    <row r="84" spans="2:993" ht="14.1" customHeight="1" x14ac:dyDescent="0.25">
      <c r="B84" s="59">
        <v>26</v>
      </c>
      <c r="C84" s="790" t="str">
        <f>IF('Ficha 2. DATOS ACTUACIONES RHB'!E89="","",'Ficha 2. DATOS ACTUACIONES RHB'!E89)</f>
        <v/>
      </c>
      <c r="D84" s="790"/>
      <c r="E84" s="790"/>
      <c r="F84" s="790"/>
      <c r="G84" s="790"/>
      <c r="H84" s="195">
        <f>'Ficha 2. DATOS ACTUACIONES RHB'!AD89</f>
        <v>0</v>
      </c>
      <c r="I84" s="583">
        <f>IF('Ficha 2. DATOS ACTUACIONES RHB'!$AL$57="SI",'Ficha 2. DATOS ACTUACIONES RHB'!AJ89,'Ficha 2. DATOS ACTUACIONES RHB'!AF89)</f>
        <v>0</v>
      </c>
      <c r="J84" s="583"/>
      <c r="K84" s="583"/>
      <c r="L84" s="583"/>
      <c r="M84" s="211">
        <f>IF('Ficha 2. DATOS ACTUACIONES RHB'!R89="",0,'Ficha 2. DATOS ACTUACIONES RHB'!R89)</f>
        <v>0</v>
      </c>
      <c r="N84" s="791">
        <f>IF('Ficha 2. DATOS ACTUACIONES RHB'!Y89="",0,'Ficha 2. DATOS ACTUACIONES RHB'!Y89)</f>
        <v>0</v>
      </c>
      <c r="O84" s="792"/>
      <c r="P84" s="792"/>
      <c r="Q84" s="583" t="str">
        <f t="shared" si="16"/>
        <v/>
      </c>
      <c r="R84" s="583"/>
      <c r="S84" s="583"/>
      <c r="T84" s="583" t="str">
        <f t="shared" si="5"/>
        <v/>
      </c>
      <c r="U84" s="583"/>
      <c r="V84" s="583"/>
      <c r="W84" s="787" t="str">
        <f t="shared" si="17"/>
        <v/>
      </c>
      <c r="X84" s="788"/>
      <c r="Y84" s="788"/>
      <c r="Z84" s="793" t="str">
        <f t="shared" si="13"/>
        <v/>
      </c>
      <c r="AA84" s="792"/>
      <c r="AB84" s="792"/>
      <c r="AC84" s="793">
        <f t="shared" si="14"/>
        <v>0</v>
      </c>
      <c r="AD84" s="792"/>
      <c r="AE84" s="792"/>
      <c r="AF84" s="787" t="str">
        <f t="shared" si="18"/>
        <v/>
      </c>
      <c r="AG84" s="788"/>
      <c r="AH84" s="788"/>
      <c r="AI84" s="787" t="str">
        <f t="shared" si="19"/>
        <v/>
      </c>
      <c r="AJ84" s="788"/>
      <c r="AK84" s="789"/>
      <c r="AL84" s="797" t="str">
        <f t="shared" si="15"/>
        <v/>
      </c>
      <c r="AM84" s="797"/>
      <c r="AN84" s="153"/>
      <c r="AO84" s="209" t="str">
        <f t="shared" si="12"/>
        <v/>
      </c>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row>
    <row r="85" spans="2:993" ht="14.1" customHeight="1" x14ac:dyDescent="0.25">
      <c r="B85" s="59">
        <v>27</v>
      </c>
      <c r="C85" s="790" t="str">
        <f>IF('Ficha 2. DATOS ACTUACIONES RHB'!E90="","",'Ficha 2. DATOS ACTUACIONES RHB'!E90)</f>
        <v/>
      </c>
      <c r="D85" s="790"/>
      <c r="E85" s="790"/>
      <c r="F85" s="790"/>
      <c r="G85" s="790"/>
      <c r="H85" s="195">
        <f>'Ficha 2. DATOS ACTUACIONES RHB'!AD90</f>
        <v>0</v>
      </c>
      <c r="I85" s="583">
        <f>IF('Ficha 2. DATOS ACTUACIONES RHB'!$AL$57="SI",'Ficha 2. DATOS ACTUACIONES RHB'!AJ90,'Ficha 2. DATOS ACTUACIONES RHB'!AF90)</f>
        <v>0</v>
      </c>
      <c r="J85" s="583"/>
      <c r="K85" s="583"/>
      <c r="L85" s="583"/>
      <c r="M85" s="211">
        <f>IF('Ficha 2. DATOS ACTUACIONES RHB'!R90="",0,'Ficha 2. DATOS ACTUACIONES RHB'!R90)</f>
        <v>0</v>
      </c>
      <c r="N85" s="791">
        <f>IF('Ficha 2. DATOS ACTUACIONES RHB'!Y90="",0,'Ficha 2. DATOS ACTUACIONES RHB'!Y90)</f>
        <v>0</v>
      </c>
      <c r="O85" s="792"/>
      <c r="P85" s="792"/>
      <c r="Q85" s="583" t="str">
        <f t="shared" si="16"/>
        <v/>
      </c>
      <c r="R85" s="583"/>
      <c r="S85" s="583"/>
      <c r="T85" s="583" t="str">
        <f t="shared" si="5"/>
        <v/>
      </c>
      <c r="U85" s="583"/>
      <c r="V85" s="583"/>
      <c r="W85" s="787" t="str">
        <f t="shared" si="17"/>
        <v/>
      </c>
      <c r="X85" s="788"/>
      <c r="Y85" s="788"/>
      <c r="Z85" s="793" t="str">
        <f t="shared" si="13"/>
        <v/>
      </c>
      <c r="AA85" s="792"/>
      <c r="AB85" s="792"/>
      <c r="AC85" s="793">
        <f t="shared" si="14"/>
        <v>0</v>
      </c>
      <c r="AD85" s="792"/>
      <c r="AE85" s="792"/>
      <c r="AF85" s="787" t="str">
        <f t="shared" si="18"/>
        <v/>
      </c>
      <c r="AG85" s="788"/>
      <c r="AH85" s="788"/>
      <c r="AI85" s="787" t="str">
        <f t="shared" si="19"/>
        <v/>
      </c>
      <c r="AJ85" s="788"/>
      <c r="AK85" s="789"/>
      <c r="AL85" s="797" t="str">
        <f t="shared" si="15"/>
        <v/>
      </c>
      <c r="AM85" s="797"/>
      <c r="AN85" s="153"/>
      <c r="AO85" s="209" t="str">
        <f t="shared" si="12"/>
        <v/>
      </c>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row>
    <row r="86" spans="2:993" ht="14.1" customHeight="1" x14ac:dyDescent="0.25">
      <c r="B86" s="59">
        <v>28</v>
      </c>
      <c r="C86" s="790" t="str">
        <f>IF('Ficha 2. DATOS ACTUACIONES RHB'!E91="","",'Ficha 2. DATOS ACTUACIONES RHB'!E91)</f>
        <v/>
      </c>
      <c r="D86" s="790"/>
      <c r="E86" s="790"/>
      <c r="F86" s="790"/>
      <c r="G86" s="790"/>
      <c r="H86" s="195">
        <f>'Ficha 2. DATOS ACTUACIONES RHB'!AD91</f>
        <v>0</v>
      </c>
      <c r="I86" s="583">
        <f>IF('Ficha 2. DATOS ACTUACIONES RHB'!$AL$57="SI",'Ficha 2. DATOS ACTUACIONES RHB'!AJ91,'Ficha 2. DATOS ACTUACIONES RHB'!AF91)</f>
        <v>0</v>
      </c>
      <c r="J86" s="583"/>
      <c r="K86" s="583"/>
      <c r="L86" s="583"/>
      <c r="M86" s="211">
        <f>IF('Ficha 2. DATOS ACTUACIONES RHB'!R91="",0,'Ficha 2. DATOS ACTUACIONES RHB'!R91)</f>
        <v>0</v>
      </c>
      <c r="N86" s="791">
        <f>IF('Ficha 2. DATOS ACTUACIONES RHB'!Y91="",0,'Ficha 2. DATOS ACTUACIONES RHB'!Y91)</f>
        <v>0</v>
      </c>
      <c r="O86" s="792"/>
      <c r="P86" s="792"/>
      <c r="Q86" s="583" t="str">
        <f t="shared" si="16"/>
        <v/>
      </c>
      <c r="R86" s="583"/>
      <c r="S86" s="583"/>
      <c r="T86" s="583" t="str">
        <f t="shared" si="5"/>
        <v/>
      </c>
      <c r="U86" s="583"/>
      <c r="V86" s="583"/>
      <c r="W86" s="787" t="str">
        <f t="shared" si="17"/>
        <v/>
      </c>
      <c r="X86" s="788"/>
      <c r="Y86" s="788"/>
      <c r="Z86" s="793" t="str">
        <f t="shared" si="13"/>
        <v/>
      </c>
      <c r="AA86" s="792"/>
      <c r="AB86" s="792"/>
      <c r="AC86" s="793">
        <f t="shared" si="14"/>
        <v>0</v>
      </c>
      <c r="AD86" s="792"/>
      <c r="AE86" s="792"/>
      <c r="AF86" s="787" t="str">
        <f t="shared" si="18"/>
        <v/>
      </c>
      <c r="AG86" s="788"/>
      <c r="AH86" s="788"/>
      <c r="AI86" s="787" t="str">
        <f t="shared" si="19"/>
        <v/>
      </c>
      <c r="AJ86" s="788"/>
      <c r="AK86" s="789"/>
      <c r="AL86" s="797" t="str">
        <f t="shared" si="15"/>
        <v/>
      </c>
      <c r="AM86" s="797"/>
      <c r="AN86" s="153"/>
      <c r="AO86" s="209" t="str">
        <f t="shared" si="12"/>
        <v/>
      </c>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row>
    <row r="87" spans="2:993" ht="14.1" customHeight="1" x14ac:dyDescent="0.25">
      <c r="B87" s="59">
        <v>29</v>
      </c>
      <c r="C87" s="790" t="str">
        <f>IF('Ficha 2. DATOS ACTUACIONES RHB'!E92="","",'Ficha 2. DATOS ACTUACIONES RHB'!E92)</f>
        <v/>
      </c>
      <c r="D87" s="790"/>
      <c r="E87" s="790"/>
      <c r="F87" s="790"/>
      <c r="G87" s="790"/>
      <c r="H87" s="195">
        <f>'Ficha 2. DATOS ACTUACIONES RHB'!AD92</f>
        <v>0</v>
      </c>
      <c r="I87" s="583">
        <f>IF('Ficha 2. DATOS ACTUACIONES RHB'!$AL$57="SI",'Ficha 2. DATOS ACTUACIONES RHB'!AJ92,'Ficha 2. DATOS ACTUACIONES RHB'!AF92)</f>
        <v>0</v>
      </c>
      <c r="J87" s="583"/>
      <c r="K87" s="583"/>
      <c r="L87" s="583"/>
      <c r="M87" s="211">
        <f>IF('Ficha 2. DATOS ACTUACIONES RHB'!R92="",0,'Ficha 2. DATOS ACTUACIONES RHB'!R92)</f>
        <v>0</v>
      </c>
      <c r="N87" s="791">
        <f>IF('Ficha 2. DATOS ACTUACIONES RHB'!Y92="",0,'Ficha 2. DATOS ACTUACIONES RHB'!Y92)</f>
        <v>0</v>
      </c>
      <c r="O87" s="792"/>
      <c r="P87" s="792"/>
      <c r="Q87" s="583" t="str">
        <f t="shared" si="16"/>
        <v/>
      </c>
      <c r="R87" s="583"/>
      <c r="S87" s="583"/>
      <c r="T87" s="583" t="str">
        <f t="shared" si="5"/>
        <v/>
      </c>
      <c r="U87" s="583"/>
      <c r="V87" s="583"/>
      <c r="W87" s="787" t="str">
        <f t="shared" si="17"/>
        <v/>
      </c>
      <c r="X87" s="788"/>
      <c r="Y87" s="788"/>
      <c r="Z87" s="793" t="str">
        <f t="shared" si="13"/>
        <v/>
      </c>
      <c r="AA87" s="792"/>
      <c r="AB87" s="792"/>
      <c r="AC87" s="793">
        <f t="shared" si="14"/>
        <v>0</v>
      </c>
      <c r="AD87" s="792"/>
      <c r="AE87" s="792"/>
      <c r="AF87" s="787" t="str">
        <f t="shared" si="18"/>
        <v/>
      </c>
      <c r="AG87" s="788"/>
      <c r="AH87" s="788"/>
      <c r="AI87" s="787" t="str">
        <f t="shared" si="19"/>
        <v/>
      </c>
      <c r="AJ87" s="788"/>
      <c r="AK87" s="789"/>
      <c r="AL87" s="797" t="str">
        <f t="shared" si="15"/>
        <v/>
      </c>
      <c r="AM87" s="797"/>
      <c r="AN87" s="153"/>
      <c r="AO87" s="209" t="str">
        <f t="shared" si="12"/>
        <v/>
      </c>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row>
    <row r="88" spans="2:993" ht="14.1" customHeight="1" x14ac:dyDescent="0.25">
      <c r="B88" s="59">
        <v>30</v>
      </c>
      <c r="C88" s="790" t="str">
        <f>IF('Ficha 2. DATOS ACTUACIONES RHB'!E93="","",'Ficha 2. DATOS ACTUACIONES RHB'!E93)</f>
        <v/>
      </c>
      <c r="D88" s="790"/>
      <c r="E88" s="790"/>
      <c r="F88" s="790"/>
      <c r="G88" s="790"/>
      <c r="H88" s="195">
        <f>'Ficha 2. DATOS ACTUACIONES RHB'!AD93</f>
        <v>0</v>
      </c>
      <c r="I88" s="583">
        <f>IF('Ficha 2. DATOS ACTUACIONES RHB'!$AL$57="SI",'Ficha 2. DATOS ACTUACIONES RHB'!AJ93,'Ficha 2. DATOS ACTUACIONES RHB'!AF93)</f>
        <v>0</v>
      </c>
      <c r="J88" s="583"/>
      <c r="K88" s="583"/>
      <c r="L88" s="583"/>
      <c r="M88" s="211">
        <f>IF('Ficha 2. DATOS ACTUACIONES RHB'!R93="",0,'Ficha 2. DATOS ACTUACIONES RHB'!R93)</f>
        <v>0</v>
      </c>
      <c r="N88" s="791">
        <f>IF('Ficha 2. DATOS ACTUACIONES RHB'!Y93="",0,'Ficha 2. DATOS ACTUACIONES RHB'!Y93)</f>
        <v>0</v>
      </c>
      <c r="O88" s="792"/>
      <c r="P88" s="792"/>
      <c r="Q88" s="583" t="str">
        <f t="shared" si="16"/>
        <v/>
      </c>
      <c r="R88" s="583"/>
      <c r="S88" s="583"/>
      <c r="T88" s="583" t="str">
        <f t="shared" si="5"/>
        <v/>
      </c>
      <c r="U88" s="583"/>
      <c r="V88" s="583"/>
      <c r="W88" s="787" t="str">
        <f t="shared" si="17"/>
        <v/>
      </c>
      <c r="X88" s="788"/>
      <c r="Y88" s="788"/>
      <c r="Z88" s="793" t="str">
        <f t="shared" si="13"/>
        <v/>
      </c>
      <c r="AA88" s="792"/>
      <c r="AB88" s="792"/>
      <c r="AC88" s="793">
        <f t="shared" si="14"/>
        <v>0</v>
      </c>
      <c r="AD88" s="792"/>
      <c r="AE88" s="792"/>
      <c r="AF88" s="787" t="str">
        <f t="shared" si="18"/>
        <v/>
      </c>
      <c r="AG88" s="788"/>
      <c r="AH88" s="788"/>
      <c r="AI88" s="787" t="str">
        <f t="shared" si="19"/>
        <v/>
      </c>
      <c r="AJ88" s="788"/>
      <c r="AK88" s="789"/>
      <c r="AL88" s="797" t="str">
        <f t="shared" si="15"/>
        <v/>
      </c>
      <c r="AM88" s="797"/>
      <c r="AN88" s="153"/>
      <c r="AO88" s="209" t="str">
        <f t="shared" si="12"/>
        <v/>
      </c>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row>
    <row r="89" spans="2:993" ht="14.1" customHeight="1" x14ac:dyDescent="0.25">
      <c r="B89" s="59">
        <v>31</v>
      </c>
      <c r="C89" s="790" t="str">
        <f>IF('Ficha 2. DATOS ACTUACIONES RHB'!E94="","",'Ficha 2. DATOS ACTUACIONES RHB'!E94)</f>
        <v/>
      </c>
      <c r="D89" s="790"/>
      <c r="E89" s="790"/>
      <c r="F89" s="790"/>
      <c r="G89" s="790"/>
      <c r="H89" s="195">
        <f>'Ficha 2. DATOS ACTUACIONES RHB'!AD94</f>
        <v>0</v>
      </c>
      <c r="I89" s="583">
        <f>IF('Ficha 2. DATOS ACTUACIONES RHB'!$AL$57="SI",'Ficha 2. DATOS ACTUACIONES RHB'!AJ94,'Ficha 2. DATOS ACTUACIONES RHB'!AF94)</f>
        <v>0</v>
      </c>
      <c r="J89" s="583"/>
      <c r="K89" s="583"/>
      <c r="L89" s="583"/>
      <c r="M89" s="211">
        <f>IF('Ficha 2. DATOS ACTUACIONES RHB'!R94="",0,'Ficha 2. DATOS ACTUACIONES RHB'!R94)</f>
        <v>0</v>
      </c>
      <c r="N89" s="791">
        <f>IF('Ficha 2. DATOS ACTUACIONES RHB'!Y94="",0,'Ficha 2. DATOS ACTUACIONES RHB'!Y94)</f>
        <v>0</v>
      </c>
      <c r="O89" s="792"/>
      <c r="P89" s="792"/>
      <c r="Q89" s="583" t="str">
        <f t="shared" si="16"/>
        <v/>
      </c>
      <c r="R89" s="583"/>
      <c r="S89" s="583"/>
      <c r="T89" s="583" t="str">
        <f t="shared" si="5"/>
        <v/>
      </c>
      <c r="U89" s="583"/>
      <c r="V89" s="583"/>
      <c r="W89" s="787" t="str">
        <f t="shared" si="17"/>
        <v/>
      </c>
      <c r="X89" s="788"/>
      <c r="Y89" s="788"/>
      <c r="Z89" s="793" t="str">
        <f t="shared" si="13"/>
        <v/>
      </c>
      <c r="AA89" s="792"/>
      <c r="AB89" s="792"/>
      <c r="AC89" s="793">
        <f t="shared" si="14"/>
        <v>0</v>
      </c>
      <c r="AD89" s="792"/>
      <c r="AE89" s="792"/>
      <c r="AF89" s="787" t="str">
        <f t="shared" si="18"/>
        <v/>
      </c>
      <c r="AG89" s="788"/>
      <c r="AH89" s="788"/>
      <c r="AI89" s="787" t="str">
        <f t="shared" si="19"/>
        <v/>
      </c>
      <c r="AJ89" s="788"/>
      <c r="AK89" s="789"/>
      <c r="AL89" s="797" t="str">
        <f t="shared" si="15"/>
        <v/>
      </c>
      <c r="AM89" s="797"/>
      <c r="AN89" s="153"/>
      <c r="AO89" s="209" t="str">
        <f t="shared" si="12"/>
        <v/>
      </c>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row>
    <row r="90" spans="2:993" ht="14.1" customHeight="1" x14ac:dyDescent="0.25">
      <c r="B90" s="59">
        <v>32</v>
      </c>
      <c r="C90" s="790" t="str">
        <f>IF('Ficha 2. DATOS ACTUACIONES RHB'!E95="","",'Ficha 2. DATOS ACTUACIONES RHB'!E95)</f>
        <v/>
      </c>
      <c r="D90" s="790"/>
      <c r="E90" s="790"/>
      <c r="F90" s="790"/>
      <c r="G90" s="790"/>
      <c r="H90" s="195">
        <f>'Ficha 2. DATOS ACTUACIONES RHB'!AD95</f>
        <v>0</v>
      </c>
      <c r="I90" s="583">
        <f>IF('Ficha 2. DATOS ACTUACIONES RHB'!$AL$57="SI",'Ficha 2. DATOS ACTUACIONES RHB'!AJ95,'Ficha 2. DATOS ACTUACIONES RHB'!AF95)</f>
        <v>0</v>
      </c>
      <c r="J90" s="583"/>
      <c r="K90" s="583"/>
      <c r="L90" s="583"/>
      <c r="M90" s="211">
        <f>IF('Ficha 2. DATOS ACTUACIONES RHB'!R95="",0,'Ficha 2. DATOS ACTUACIONES RHB'!R95)</f>
        <v>0</v>
      </c>
      <c r="N90" s="791">
        <f>IF('Ficha 2. DATOS ACTUACIONES RHB'!Y95="",0,'Ficha 2. DATOS ACTUACIONES RHB'!Y95)</f>
        <v>0</v>
      </c>
      <c r="O90" s="792"/>
      <c r="P90" s="792"/>
      <c r="Q90" s="583" t="str">
        <f t="shared" si="16"/>
        <v/>
      </c>
      <c r="R90" s="583"/>
      <c r="S90" s="583"/>
      <c r="T90" s="583" t="str">
        <f t="shared" si="5"/>
        <v/>
      </c>
      <c r="U90" s="583"/>
      <c r="V90" s="583"/>
      <c r="W90" s="787" t="str">
        <f t="shared" si="17"/>
        <v/>
      </c>
      <c r="X90" s="788"/>
      <c r="Y90" s="788"/>
      <c r="Z90" s="793" t="str">
        <f t="shared" si="13"/>
        <v/>
      </c>
      <c r="AA90" s="792"/>
      <c r="AB90" s="792"/>
      <c r="AC90" s="793">
        <f t="shared" si="14"/>
        <v>0</v>
      </c>
      <c r="AD90" s="792"/>
      <c r="AE90" s="792"/>
      <c r="AF90" s="787" t="str">
        <f t="shared" si="18"/>
        <v/>
      </c>
      <c r="AG90" s="788"/>
      <c r="AH90" s="788"/>
      <c r="AI90" s="787" t="str">
        <f t="shared" si="19"/>
        <v/>
      </c>
      <c r="AJ90" s="788"/>
      <c r="AK90" s="789"/>
      <c r="AL90" s="797" t="str">
        <f t="shared" si="15"/>
        <v/>
      </c>
      <c r="AM90" s="797"/>
      <c r="AN90" s="153"/>
      <c r="AO90" s="209" t="str">
        <f t="shared" si="12"/>
        <v/>
      </c>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row>
    <row r="91" spans="2:993" ht="14.1" customHeight="1" x14ac:dyDescent="0.25">
      <c r="B91" s="59">
        <v>33</v>
      </c>
      <c r="C91" s="790" t="str">
        <f>IF('Ficha 2. DATOS ACTUACIONES RHB'!E96="","",'Ficha 2. DATOS ACTUACIONES RHB'!E96)</f>
        <v/>
      </c>
      <c r="D91" s="790"/>
      <c r="E91" s="790"/>
      <c r="F91" s="790"/>
      <c r="G91" s="790"/>
      <c r="H91" s="195">
        <f>'Ficha 2. DATOS ACTUACIONES RHB'!AD96</f>
        <v>0</v>
      </c>
      <c r="I91" s="583">
        <f>IF('Ficha 2. DATOS ACTUACIONES RHB'!$AL$57="SI",'Ficha 2. DATOS ACTUACIONES RHB'!AJ96,'Ficha 2. DATOS ACTUACIONES RHB'!AF96)</f>
        <v>0</v>
      </c>
      <c r="J91" s="583"/>
      <c r="K91" s="583"/>
      <c r="L91" s="583"/>
      <c r="M91" s="211">
        <f>IF('Ficha 2. DATOS ACTUACIONES RHB'!R96="",0,'Ficha 2. DATOS ACTUACIONES RHB'!R96)</f>
        <v>0</v>
      </c>
      <c r="N91" s="791">
        <f>IF('Ficha 2. DATOS ACTUACIONES RHB'!Y96="",0,'Ficha 2. DATOS ACTUACIONES RHB'!Y96)</f>
        <v>0</v>
      </c>
      <c r="O91" s="792"/>
      <c r="P91" s="792"/>
      <c r="Q91" s="583" t="str">
        <f t="shared" si="16"/>
        <v/>
      </c>
      <c r="R91" s="583"/>
      <c r="S91" s="583"/>
      <c r="T91" s="583" t="str">
        <f t="shared" si="5"/>
        <v/>
      </c>
      <c r="U91" s="583"/>
      <c r="V91" s="583"/>
      <c r="W91" s="787" t="str">
        <f t="shared" si="17"/>
        <v/>
      </c>
      <c r="X91" s="788"/>
      <c r="Y91" s="788"/>
      <c r="Z91" s="793" t="str">
        <f t="shared" si="13"/>
        <v/>
      </c>
      <c r="AA91" s="792"/>
      <c r="AB91" s="792"/>
      <c r="AC91" s="793">
        <f t="shared" si="14"/>
        <v>0</v>
      </c>
      <c r="AD91" s="792"/>
      <c r="AE91" s="792"/>
      <c r="AF91" s="787" t="str">
        <f t="shared" si="18"/>
        <v/>
      </c>
      <c r="AG91" s="788"/>
      <c r="AH91" s="788"/>
      <c r="AI91" s="787" t="str">
        <f t="shared" si="19"/>
        <v/>
      </c>
      <c r="AJ91" s="788"/>
      <c r="AK91" s="789"/>
      <c r="AL91" s="797" t="str">
        <f t="shared" si="15"/>
        <v/>
      </c>
      <c r="AM91" s="797"/>
      <c r="AN91" s="153"/>
      <c r="AO91" s="209" t="str">
        <f t="shared" si="12"/>
        <v/>
      </c>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row>
    <row r="92" spans="2:993" ht="14.1" customHeight="1" x14ac:dyDescent="0.25">
      <c r="B92" s="59">
        <v>34</v>
      </c>
      <c r="C92" s="790" t="str">
        <f>IF('Ficha 2. DATOS ACTUACIONES RHB'!E97="","",'Ficha 2. DATOS ACTUACIONES RHB'!E97)</f>
        <v/>
      </c>
      <c r="D92" s="790"/>
      <c r="E92" s="790"/>
      <c r="F92" s="790"/>
      <c r="G92" s="790"/>
      <c r="H92" s="195">
        <f>'Ficha 2. DATOS ACTUACIONES RHB'!AD97</f>
        <v>0</v>
      </c>
      <c r="I92" s="583">
        <f>IF('Ficha 2. DATOS ACTUACIONES RHB'!$AL$57="SI",'Ficha 2. DATOS ACTUACIONES RHB'!AJ97,'Ficha 2. DATOS ACTUACIONES RHB'!AF97)</f>
        <v>0</v>
      </c>
      <c r="J92" s="583"/>
      <c r="K92" s="583"/>
      <c r="L92" s="583"/>
      <c r="M92" s="211">
        <f>IF('Ficha 2. DATOS ACTUACIONES RHB'!R97="",0,'Ficha 2. DATOS ACTUACIONES RHB'!R97)</f>
        <v>0</v>
      </c>
      <c r="N92" s="791">
        <f>IF('Ficha 2. DATOS ACTUACIONES RHB'!Y97="",0,'Ficha 2. DATOS ACTUACIONES RHB'!Y97)</f>
        <v>0</v>
      </c>
      <c r="O92" s="792"/>
      <c r="P92" s="792"/>
      <c r="Q92" s="583" t="str">
        <f t="shared" si="16"/>
        <v/>
      </c>
      <c r="R92" s="583"/>
      <c r="S92" s="583"/>
      <c r="T92" s="583" t="str">
        <f t="shared" si="5"/>
        <v/>
      </c>
      <c r="U92" s="583"/>
      <c r="V92" s="583"/>
      <c r="W92" s="787" t="str">
        <f t="shared" si="17"/>
        <v/>
      </c>
      <c r="X92" s="788"/>
      <c r="Y92" s="788"/>
      <c r="Z92" s="793" t="str">
        <f t="shared" si="13"/>
        <v/>
      </c>
      <c r="AA92" s="792"/>
      <c r="AB92" s="792"/>
      <c r="AC92" s="793">
        <f t="shared" si="14"/>
        <v>0</v>
      </c>
      <c r="AD92" s="792"/>
      <c r="AE92" s="792"/>
      <c r="AF92" s="787" t="str">
        <f t="shared" si="18"/>
        <v/>
      </c>
      <c r="AG92" s="788"/>
      <c r="AH92" s="788"/>
      <c r="AI92" s="787" t="str">
        <f t="shared" si="19"/>
        <v/>
      </c>
      <c r="AJ92" s="788"/>
      <c r="AK92" s="789"/>
      <c r="AL92" s="797" t="str">
        <f t="shared" si="15"/>
        <v/>
      </c>
      <c r="AM92" s="797"/>
      <c r="AN92" s="153"/>
      <c r="AO92" s="209" t="str">
        <f t="shared" si="12"/>
        <v/>
      </c>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row>
    <row r="93" spans="2:993" ht="14.1" customHeight="1" x14ac:dyDescent="0.25">
      <c r="B93" s="59">
        <v>35</v>
      </c>
      <c r="C93" s="790" t="str">
        <f>IF('Ficha 2. DATOS ACTUACIONES RHB'!E98="","",'Ficha 2. DATOS ACTUACIONES RHB'!E98)</f>
        <v/>
      </c>
      <c r="D93" s="790"/>
      <c r="E93" s="790"/>
      <c r="F93" s="790"/>
      <c r="G93" s="790"/>
      <c r="H93" s="195">
        <f>'Ficha 2. DATOS ACTUACIONES RHB'!AD98</f>
        <v>0</v>
      </c>
      <c r="I93" s="583">
        <f>IF('Ficha 2. DATOS ACTUACIONES RHB'!$AL$57="SI",'Ficha 2. DATOS ACTUACIONES RHB'!AJ98,'Ficha 2. DATOS ACTUACIONES RHB'!AF98)</f>
        <v>0</v>
      </c>
      <c r="J93" s="583"/>
      <c r="K93" s="583"/>
      <c r="L93" s="583"/>
      <c r="M93" s="211">
        <f>IF('Ficha 2. DATOS ACTUACIONES RHB'!R98="",0,'Ficha 2. DATOS ACTUACIONES RHB'!R98)</f>
        <v>0</v>
      </c>
      <c r="N93" s="791">
        <f>IF('Ficha 2. DATOS ACTUACIONES RHB'!Y98="",0,'Ficha 2. DATOS ACTUACIONES RHB'!Y98)</f>
        <v>0</v>
      </c>
      <c r="O93" s="792"/>
      <c r="P93" s="792"/>
      <c r="Q93" s="583" t="str">
        <f t="shared" si="16"/>
        <v/>
      </c>
      <c r="R93" s="583"/>
      <c r="S93" s="583"/>
      <c r="T93" s="583" t="str">
        <f t="shared" si="5"/>
        <v/>
      </c>
      <c r="U93" s="583"/>
      <c r="V93" s="583"/>
      <c r="W93" s="787" t="str">
        <f t="shared" si="17"/>
        <v/>
      </c>
      <c r="X93" s="788"/>
      <c r="Y93" s="788"/>
      <c r="Z93" s="793" t="str">
        <f t="shared" si="13"/>
        <v/>
      </c>
      <c r="AA93" s="792"/>
      <c r="AB93" s="792"/>
      <c r="AC93" s="793">
        <f t="shared" si="14"/>
        <v>0</v>
      </c>
      <c r="AD93" s="792"/>
      <c r="AE93" s="792"/>
      <c r="AF93" s="787" t="str">
        <f t="shared" si="18"/>
        <v/>
      </c>
      <c r="AG93" s="788"/>
      <c r="AH93" s="788"/>
      <c r="AI93" s="787" t="str">
        <f t="shared" si="19"/>
        <v/>
      </c>
      <c r="AJ93" s="788"/>
      <c r="AK93" s="789"/>
      <c r="AL93" s="797" t="str">
        <f t="shared" si="15"/>
        <v/>
      </c>
      <c r="AM93" s="797"/>
      <c r="AN93" s="153"/>
      <c r="AO93" s="209" t="str">
        <f t="shared" si="12"/>
        <v/>
      </c>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row>
    <row r="94" spans="2:993" ht="14.1" customHeight="1" x14ac:dyDescent="0.25">
      <c r="B94" s="59">
        <v>36</v>
      </c>
      <c r="C94" s="790" t="str">
        <f>IF('Ficha 2. DATOS ACTUACIONES RHB'!E99="","",'Ficha 2. DATOS ACTUACIONES RHB'!E99)</f>
        <v/>
      </c>
      <c r="D94" s="790"/>
      <c r="E94" s="790"/>
      <c r="F94" s="790"/>
      <c r="G94" s="790"/>
      <c r="H94" s="195">
        <f>'Ficha 2. DATOS ACTUACIONES RHB'!AD99</f>
        <v>0</v>
      </c>
      <c r="I94" s="583">
        <f>IF('Ficha 2. DATOS ACTUACIONES RHB'!$AL$57="SI",'Ficha 2. DATOS ACTUACIONES RHB'!AJ99,'Ficha 2. DATOS ACTUACIONES RHB'!AF99)</f>
        <v>0</v>
      </c>
      <c r="J94" s="583"/>
      <c r="K94" s="583"/>
      <c r="L94" s="583"/>
      <c r="M94" s="211">
        <f>IF('Ficha 2. DATOS ACTUACIONES RHB'!R99="",0,'Ficha 2. DATOS ACTUACIONES RHB'!R99)</f>
        <v>0</v>
      </c>
      <c r="N94" s="791">
        <f>IF('Ficha 2. DATOS ACTUACIONES RHB'!Y99="",0,'Ficha 2. DATOS ACTUACIONES RHB'!Y99)</f>
        <v>0</v>
      </c>
      <c r="O94" s="792"/>
      <c r="P94" s="792"/>
      <c r="Q94" s="583" t="str">
        <f t="shared" si="16"/>
        <v/>
      </c>
      <c r="R94" s="583"/>
      <c r="S94" s="583"/>
      <c r="T94" s="583" t="str">
        <f t="shared" si="5"/>
        <v/>
      </c>
      <c r="U94" s="583"/>
      <c r="V94" s="583"/>
      <c r="W94" s="787" t="str">
        <f t="shared" si="17"/>
        <v/>
      </c>
      <c r="X94" s="788"/>
      <c r="Y94" s="788"/>
      <c r="Z94" s="793" t="str">
        <f t="shared" si="13"/>
        <v/>
      </c>
      <c r="AA94" s="792"/>
      <c r="AB94" s="792"/>
      <c r="AC94" s="793">
        <f t="shared" si="14"/>
        <v>0</v>
      </c>
      <c r="AD94" s="792"/>
      <c r="AE94" s="792"/>
      <c r="AF94" s="787" t="str">
        <f t="shared" si="18"/>
        <v/>
      </c>
      <c r="AG94" s="788"/>
      <c r="AH94" s="788"/>
      <c r="AI94" s="787" t="str">
        <f t="shared" si="19"/>
        <v/>
      </c>
      <c r="AJ94" s="788"/>
      <c r="AK94" s="789"/>
      <c r="AL94" s="797" t="str">
        <f t="shared" si="15"/>
        <v/>
      </c>
      <c r="AM94" s="797"/>
      <c r="AN94" s="153"/>
      <c r="AO94" s="209" t="str">
        <f t="shared" si="12"/>
        <v/>
      </c>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row>
    <row r="95" spans="2:993" ht="14.1" customHeight="1" x14ac:dyDescent="0.25">
      <c r="B95" s="59">
        <v>37</v>
      </c>
      <c r="C95" s="790" t="str">
        <f>IF('Ficha 2. DATOS ACTUACIONES RHB'!E100="","",'Ficha 2. DATOS ACTUACIONES RHB'!E100)</f>
        <v/>
      </c>
      <c r="D95" s="790"/>
      <c r="E95" s="790"/>
      <c r="F95" s="790"/>
      <c r="G95" s="790"/>
      <c r="H95" s="195">
        <f>'Ficha 2. DATOS ACTUACIONES RHB'!AD100</f>
        <v>0</v>
      </c>
      <c r="I95" s="583">
        <f>IF('Ficha 2. DATOS ACTUACIONES RHB'!$AL$57="SI",'Ficha 2. DATOS ACTUACIONES RHB'!AJ100,'Ficha 2. DATOS ACTUACIONES RHB'!AF100)</f>
        <v>0</v>
      </c>
      <c r="J95" s="583"/>
      <c r="K95" s="583"/>
      <c r="L95" s="583"/>
      <c r="M95" s="211">
        <f>IF('Ficha 2. DATOS ACTUACIONES RHB'!R100="",0,'Ficha 2. DATOS ACTUACIONES RHB'!R100)</f>
        <v>0</v>
      </c>
      <c r="N95" s="791">
        <f>IF('Ficha 2. DATOS ACTUACIONES RHB'!Y100="",0,'Ficha 2. DATOS ACTUACIONES RHB'!Y100)</f>
        <v>0</v>
      </c>
      <c r="O95" s="792"/>
      <c r="P95" s="792"/>
      <c r="Q95" s="583" t="str">
        <f t="shared" si="16"/>
        <v/>
      </c>
      <c r="R95" s="583"/>
      <c r="S95" s="583"/>
      <c r="T95" s="583" t="str">
        <f t="shared" si="5"/>
        <v/>
      </c>
      <c r="U95" s="583"/>
      <c r="V95" s="583"/>
      <c r="W95" s="787" t="str">
        <f t="shared" si="17"/>
        <v/>
      </c>
      <c r="X95" s="788"/>
      <c r="Y95" s="788"/>
      <c r="Z95" s="793" t="str">
        <f t="shared" si="13"/>
        <v/>
      </c>
      <c r="AA95" s="792"/>
      <c r="AB95" s="792"/>
      <c r="AC95" s="793">
        <f t="shared" si="14"/>
        <v>0</v>
      </c>
      <c r="AD95" s="792"/>
      <c r="AE95" s="792"/>
      <c r="AF95" s="787" t="str">
        <f t="shared" si="18"/>
        <v/>
      </c>
      <c r="AG95" s="788"/>
      <c r="AH95" s="788"/>
      <c r="AI95" s="787" t="str">
        <f t="shared" si="19"/>
        <v/>
      </c>
      <c r="AJ95" s="788"/>
      <c r="AK95" s="789"/>
      <c r="AL95" s="797" t="str">
        <f t="shared" si="15"/>
        <v/>
      </c>
      <c r="AM95" s="797"/>
      <c r="AN95" s="153"/>
      <c r="AO95" s="209" t="str">
        <f t="shared" si="12"/>
        <v/>
      </c>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row>
    <row r="96" spans="2:993" ht="14.1" customHeight="1" x14ac:dyDescent="0.25">
      <c r="B96" s="59">
        <v>38</v>
      </c>
      <c r="C96" s="790" t="str">
        <f>IF('Ficha 2. DATOS ACTUACIONES RHB'!E101="","",'Ficha 2. DATOS ACTUACIONES RHB'!E101)</f>
        <v/>
      </c>
      <c r="D96" s="790"/>
      <c r="E96" s="790"/>
      <c r="F96" s="790"/>
      <c r="G96" s="790"/>
      <c r="H96" s="195">
        <f>'Ficha 2. DATOS ACTUACIONES RHB'!AD101</f>
        <v>0</v>
      </c>
      <c r="I96" s="583">
        <f>IF('Ficha 2. DATOS ACTUACIONES RHB'!$AL$57="SI",'Ficha 2. DATOS ACTUACIONES RHB'!AJ101,'Ficha 2. DATOS ACTUACIONES RHB'!AF101)</f>
        <v>0</v>
      </c>
      <c r="J96" s="583"/>
      <c r="K96" s="583"/>
      <c r="L96" s="583"/>
      <c r="M96" s="211">
        <f>IF('Ficha 2. DATOS ACTUACIONES RHB'!R101="",0,'Ficha 2. DATOS ACTUACIONES RHB'!R101)</f>
        <v>0</v>
      </c>
      <c r="N96" s="791">
        <f>IF('Ficha 2. DATOS ACTUACIONES RHB'!Y101="",0,'Ficha 2. DATOS ACTUACIONES RHB'!Y101)</f>
        <v>0</v>
      </c>
      <c r="O96" s="792"/>
      <c r="P96" s="792"/>
      <c r="Q96" s="583" t="str">
        <f t="shared" si="16"/>
        <v/>
      </c>
      <c r="R96" s="583"/>
      <c r="S96" s="583"/>
      <c r="T96" s="583" t="str">
        <f t="shared" si="5"/>
        <v/>
      </c>
      <c r="U96" s="583"/>
      <c r="V96" s="583"/>
      <c r="W96" s="787" t="str">
        <f t="shared" si="17"/>
        <v/>
      </c>
      <c r="X96" s="788"/>
      <c r="Y96" s="788"/>
      <c r="Z96" s="793" t="str">
        <f t="shared" si="13"/>
        <v/>
      </c>
      <c r="AA96" s="792"/>
      <c r="AB96" s="792"/>
      <c r="AC96" s="793">
        <f t="shared" si="14"/>
        <v>0</v>
      </c>
      <c r="AD96" s="792"/>
      <c r="AE96" s="792"/>
      <c r="AF96" s="787" t="str">
        <f t="shared" si="18"/>
        <v/>
      </c>
      <c r="AG96" s="788"/>
      <c r="AH96" s="788"/>
      <c r="AI96" s="787" t="str">
        <f t="shared" si="19"/>
        <v/>
      </c>
      <c r="AJ96" s="788"/>
      <c r="AK96" s="789"/>
      <c r="AL96" s="797" t="str">
        <f t="shared" si="15"/>
        <v/>
      </c>
      <c r="AM96" s="797"/>
      <c r="AN96" s="153"/>
      <c r="AO96" s="209" t="str">
        <f t="shared" si="12"/>
        <v/>
      </c>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row>
    <row r="97" spans="2:993" ht="14.1" customHeight="1" x14ac:dyDescent="0.25">
      <c r="B97" s="59">
        <v>39</v>
      </c>
      <c r="C97" s="790" t="str">
        <f>IF('Ficha 2. DATOS ACTUACIONES RHB'!E102="","",'Ficha 2. DATOS ACTUACIONES RHB'!E102)</f>
        <v/>
      </c>
      <c r="D97" s="790"/>
      <c r="E97" s="790"/>
      <c r="F97" s="790"/>
      <c r="G97" s="790"/>
      <c r="H97" s="195">
        <f>'Ficha 2. DATOS ACTUACIONES RHB'!AD102</f>
        <v>0</v>
      </c>
      <c r="I97" s="583">
        <f>IF('Ficha 2. DATOS ACTUACIONES RHB'!$AL$57="SI",'Ficha 2. DATOS ACTUACIONES RHB'!AJ102,'Ficha 2. DATOS ACTUACIONES RHB'!AF102)</f>
        <v>0</v>
      </c>
      <c r="J97" s="583"/>
      <c r="K97" s="583"/>
      <c r="L97" s="583"/>
      <c r="M97" s="211">
        <f>IF('Ficha 2. DATOS ACTUACIONES RHB'!R102="",0,'Ficha 2. DATOS ACTUACIONES RHB'!R102)</f>
        <v>0</v>
      </c>
      <c r="N97" s="791">
        <f>IF('Ficha 2. DATOS ACTUACIONES RHB'!Y102="",0,'Ficha 2. DATOS ACTUACIONES RHB'!Y102)</f>
        <v>0</v>
      </c>
      <c r="O97" s="792"/>
      <c r="P97" s="792"/>
      <c r="Q97" s="583" t="str">
        <f t="shared" si="16"/>
        <v/>
      </c>
      <c r="R97" s="583"/>
      <c r="S97" s="583"/>
      <c r="T97" s="583" t="str">
        <f t="shared" si="5"/>
        <v/>
      </c>
      <c r="U97" s="583"/>
      <c r="V97" s="583"/>
      <c r="W97" s="787" t="str">
        <f t="shared" si="17"/>
        <v/>
      </c>
      <c r="X97" s="788"/>
      <c r="Y97" s="788"/>
      <c r="Z97" s="793" t="str">
        <f t="shared" si="13"/>
        <v/>
      </c>
      <c r="AA97" s="792"/>
      <c r="AB97" s="792"/>
      <c r="AC97" s="793">
        <f t="shared" si="14"/>
        <v>0</v>
      </c>
      <c r="AD97" s="792"/>
      <c r="AE97" s="792"/>
      <c r="AF97" s="787" t="str">
        <f t="shared" si="18"/>
        <v/>
      </c>
      <c r="AG97" s="788"/>
      <c r="AH97" s="788"/>
      <c r="AI97" s="787" t="str">
        <f t="shared" si="19"/>
        <v/>
      </c>
      <c r="AJ97" s="788"/>
      <c r="AK97" s="789"/>
      <c r="AL97" s="797" t="str">
        <f t="shared" si="15"/>
        <v/>
      </c>
      <c r="AM97" s="797"/>
      <c r="AN97" s="153"/>
      <c r="AO97" s="209" t="str">
        <f t="shared" si="12"/>
        <v/>
      </c>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row>
    <row r="98" spans="2:993" ht="14.1" customHeight="1" x14ac:dyDescent="0.25">
      <c r="B98" s="59">
        <v>40</v>
      </c>
      <c r="C98" s="790" t="str">
        <f>IF('Ficha 2. DATOS ACTUACIONES RHB'!E103="","",'Ficha 2. DATOS ACTUACIONES RHB'!E103)</f>
        <v/>
      </c>
      <c r="D98" s="790"/>
      <c r="E98" s="790"/>
      <c r="F98" s="790"/>
      <c r="G98" s="790"/>
      <c r="H98" s="195">
        <f>'Ficha 2. DATOS ACTUACIONES RHB'!AD103</f>
        <v>0</v>
      </c>
      <c r="I98" s="583">
        <f>IF('Ficha 2. DATOS ACTUACIONES RHB'!$AL$57="SI",'Ficha 2. DATOS ACTUACIONES RHB'!AJ103,'Ficha 2. DATOS ACTUACIONES RHB'!AF103)</f>
        <v>0</v>
      </c>
      <c r="J98" s="583"/>
      <c r="K98" s="583"/>
      <c r="L98" s="583"/>
      <c r="M98" s="211">
        <f>IF('Ficha 2. DATOS ACTUACIONES RHB'!R103="",0,'Ficha 2. DATOS ACTUACIONES RHB'!R103)</f>
        <v>0</v>
      </c>
      <c r="N98" s="791">
        <f>IF('Ficha 2. DATOS ACTUACIONES RHB'!Y103="",0,'Ficha 2. DATOS ACTUACIONES RHB'!Y103)</f>
        <v>0</v>
      </c>
      <c r="O98" s="792"/>
      <c r="P98" s="792"/>
      <c r="Q98" s="583" t="str">
        <f t="shared" si="16"/>
        <v/>
      </c>
      <c r="R98" s="583"/>
      <c r="S98" s="583"/>
      <c r="T98" s="583" t="str">
        <f t="shared" si="5"/>
        <v/>
      </c>
      <c r="U98" s="583"/>
      <c r="V98" s="583"/>
      <c r="W98" s="787" t="str">
        <f t="shared" si="17"/>
        <v/>
      </c>
      <c r="X98" s="788"/>
      <c r="Y98" s="788"/>
      <c r="Z98" s="793" t="str">
        <f t="shared" si="13"/>
        <v/>
      </c>
      <c r="AA98" s="792"/>
      <c r="AB98" s="792"/>
      <c r="AC98" s="793">
        <f t="shared" si="14"/>
        <v>0</v>
      </c>
      <c r="AD98" s="792"/>
      <c r="AE98" s="792"/>
      <c r="AF98" s="787" t="str">
        <f t="shared" si="18"/>
        <v/>
      </c>
      <c r="AG98" s="788"/>
      <c r="AH98" s="788"/>
      <c r="AI98" s="787" t="str">
        <f t="shared" si="19"/>
        <v/>
      </c>
      <c r="AJ98" s="788"/>
      <c r="AK98" s="789"/>
      <c r="AL98" s="797" t="str">
        <f t="shared" si="15"/>
        <v/>
      </c>
      <c r="AM98" s="797"/>
      <c r="AN98" s="153"/>
      <c r="AO98" s="210" t="str">
        <f t="shared" si="12"/>
        <v/>
      </c>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row>
    <row r="99" spans="2:993" ht="14.1" customHeight="1" x14ac:dyDescent="0.25">
      <c r="B99" s="55"/>
      <c r="C99" s="41"/>
      <c r="D99" s="41"/>
      <c r="E99" s="41"/>
      <c r="F99" s="41"/>
      <c r="G99" s="41"/>
      <c r="H99" s="60" t="s">
        <v>110</v>
      </c>
      <c r="I99" s="731">
        <f>SUM(I59:L98)</f>
        <v>0</v>
      </c>
      <c r="J99" s="732"/>
      <c r="K99" s="732"/>
      <c r="L99" s="733"/>
      <c r="M99" s="40"/>
      <c r="N99" s="46"/>
      <c r="O99" s="46"/>
      <c r="P99" s="46"/>
      <c r="Q99" s="46"/>
      <c r="R99" s="46"/>
      <c r="S99" s="46"/>
      <c r="T99" s="40"/>
      <c r="U99" s="60" t="s">
        <v>109</v>
      </c>
      <c r="V99" s="798">
        <f>SUM(W59:Y98)</f>
        <v>0</v>
      </c>
      <c r="W99" s="799"/>
      <c r="X99" s="799"/>
      <c r="Y99" s="800"/>
      <c r="Z99" s="39"/>
      <c r="AA99" s="39"/>
      <c r="AB99" s="39"/>
      <c r="AC99" s="40"/>
      <c r="AD99" s="40"/>
      <c r="AE99" s="60" t="s">
        <v>109</v>
      </c>
      <c r="AF99" s="908">
        <f>SUM(AF59:AH98)</f>
        <v>0</v>
      </c>
      <c r="AG99" s="909"/>
      <c r="AH99" s="909"/>
      <c r="AI99" s="908">
        <f>SUM(AI59:AK98)</f>
        <v>0</v>
      </c>
      <c r="AJ99" s="909"/>
      <c r="AK99" s="910"/>
      <c r="AL99"/>
      <c r="AM99"/>
      <c r="AN99" s="126"/>
      <c r="AO99" s="209">
        <f>SUM(AO59:AO98)</f>
        <v>0</v>
      </c>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row>
    <row r="100" spans="2:993" ht="14.1" customHeight="1" x14ac:dyDescent="0.2">
      <c r="B100" s="11"/>
      <c r="C100" s="194"/>
      <c r="D100" s="194"/>
      <c r="E100" s="194"/>
      <c r="F100" s="194"/>
      <c r="G100" s="194"/>
      <c r="H100" s="194"/>
      <c r="I100" s="194"/>
      <c r="J100" s="194"/>
      <c r="K100" s="194"/>
      <c r="L100" s="34"/>
      <c r="M100" s="34"/>
      <c r="N100" s="34"/>
      <c r="O100" s="34"/>
      <c r="P100" s="34"/>
      <c r="Q100" s="34"/>
      <c r="R100" s="34"/>
      <c r="S100" s="34"/>
      <c r="T100" s="34"/>
      <c r="U100" s="34"/>
      <c r="V100" s="34"/>
      <c r="W100" s="34"/>
      <c r="X100" s="29"/>
      <c r="Y100" s="194"/>
      <c r="Z100" s="194"/>
      <c r="AA100" s="194"/>
      <c r="AB100" s="194"/>
      <c r="AC100" s="34"/>
      <c r="AD100" s="34"/>
      <c r="AE100" s="34"/>
      <c r="AF100" s="34"/>
      <c r="AG100" s="34"/>
      <c r="AH100" s="34"/>
      <c r="AI100" s="34"/>
      <c r="AJ100" s="34"/>
      <c r="AK100" s="56"/>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row>
    <row r="101" spans="2:993" ht="14.1" customHeight="1" x14ac:dyDescent="0.2">
      <c r="B101" s="801" t="s">
        <v>107</v>
      </c>
      <c r="C101" s="802"/>
      <c r="D101" s="802"/>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2"/>
      <c r="AE101" s="802"/>
      <c r="AF101" s="802"/>
      <c r="AG101" s="802"/>
      <c r="AH101" s="802"/>
      <c r="AI101" s="802"/>
      <c r="AJ101" s="802"/>
      <c r="AK101" s="803"/>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row>
    <row r="102" spans="2:993" ht="14.1" customHeight="1" x14ac:dyDescent="0.2">
      <c r="B102" s="570" t="s">
        <v>253</v>
      </c>
      <c r="C102" s="804" t="s">
        <v>248</v>
      </c>
      <c r="D102" s="804"/>
      <c r="E102" s="804"/>
      <c r="F102" s="804"/>
      <c r="G102" s="804"/>
      <c r="H102" s="804"/>
      <c r="I102" s="566" t="s">
        <v>108</v>
      </c>
      <c r="J102" s="566"/>
      <c r="K102" s="548" t="s">
        <v>236</v>
      </c>
      <c r="L102" s="548"/>
      <c r="M102" s="548"/>
      <c r="N102" s="548" t="s">
        <v>242</v>
      </c>
      <c r="O102" s="548"/>
      <c r="P102" s="548"/>
      <c r="Q102" s="548"/>
      <c r="R102" s="548" t="s">
        <v>237</v>
      </c>
      <c r="S102" s="548"/>
      <c r="T102" s="548" t="s">
        <v>238</v>
      </c>
      <c r="U102" s="548"/>
      <c r="V102" s="548"/>
      <c r="W102" s="548"/>
      <c r="X102" s="548" t="s">
        <v>239</v>
      </c>
      <c r="Y102" s="548"/>
      <c r="Z102" s="548"/>
      <c r="AA102" s="548"/>
      <c r="AB102" s="805" t="s">
        <v>240</v>
      </c>
      <c r="AC102" s="805"/>
      <c r="AD102" s="805"/>
      <c r="AE102" s="805"/>
      <c r="AF102" s="805"/>
      <c r="AG102" s="804" t="s">
        <v>241</v>
      </c>
      <c r="AH102" s="804"/>
      <c r="AI102" s="804"/>
      <c r="AJ102" s="804"/>
      <c r="AK102" s="806"/>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row>
    <row r="103" spans="2:993" ht="14.1" customHeight="1" x14ac:dyDescent="0.2">
      <c r="B103" s="570"/>
      <c r="C103" s="804"/>
      <c r="D103" s="804"/>
      <c r="E103" s="804"/>
      <c r="F103" s="804"/>
      <c r="G103" s="804"/>
      <c r="H103" s="804"/>
      <c r="I103" s="566"/>
      <c r="J103" s="566"/>
      <c r="K103" s="548"/>
      <c r="L103" s="548"/>
      <c r="M103" s="548"/>
      <c r="N103" s="548"/>
      <c r="O103" s="548"/>
      <c r="P103" s="548"/>
      <c r="Q103" s="548"/>
      <c r="R103" s="548"/>
      <c r="S103" s="548"/>
      <c r="T103" s="548"/>
      <c r="U103" s="548"/>
      <c r="V103" s="548"/>
      <c r="W103" s="548"/>
      <c r="X103" s="548"/>
      <c r="Y103" s="548"/>
      <c r="Z103" s="548"/>
      <c r="AA103" s="548"/>
      <c r="AB103" s="805"/>
      <c r="AC103" s="805"/>
      <c r="AD103" s="805"/>
      <c r="AE103" s="805"/>
      <c r="AF103" s="805"/>
      <c r="AG103" s="804"/>
      <c r="AH103" s="804"/>
      <c r="AI103" s="804"/>
      <c r="AJ103" s="804"/>
      <c r="AK103" s="806"/>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row>
    <row r="104" spans="2:993" ht="14.1" customHeight="1" x14ac:dyDescent="0.2">
      <c r="B104" s="570"/>
      <c r="C104" s="804"/>
      <c r="D104" s="804"/>
      <c r="E104" s="804"/>
      <c r="F104" s="804"/>
      <c r="G104" s="804"/>
      <c r="H104" s="804"/>
      <c r="I104" s="566"/>
      <c r="J104" s="566"/>
      <c r="K104" s="548"/>
      <c r="L104" s="548"/>
      <c r="M104" s="548"/>
      <c r="N104" s="548"/>
      <c r="O104" s="548"/>
      <c r="P104" s="548"/>
      <c r="Q104" s="548"/>
      <c r="R104" s="548"/>
      <c r="S104" s="548"/>
      <c r="T104" s="548"/>
      <c r="U104" s="548"/>
      <c r="V104" s="548"/>
      <c r="W104" s="548"/>
      <c r="X104" s="548"/>
      <c r="Y104" s="548"/>
      <c r="Z104" s="548"/>
      <c r="AA104" s="548"/>
      <c r="AB104" s="805"/>
      <c r="AC104" s="805"/>
      <c r="AD104" s="805"/>
      <c r="AE104" s="805"/>
      <c r="AF104" s="805"/>
      <c r="AG104" s="804"/>
      <c r="AH104" s="804"/>
      <c r="AI104" s="804"/>
      <c r="AJ104" s="804"/>
      <c r="AK104" s="806"/>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row>
    <row r="105" spans="2:993" ht="14.1" customHeight="1" x14ac:dyDescent="0.2">
      <c r="B105" s="570"/>
      <c r="C105" s="804"/>
      <c r="D105" s="804"/>
      <c r="E105" s="804"/>
      <c r="F105" s="804"/>
      <c r="G105" s="804"/>
      <c r="H105" s="804"/>
      <c r="I105" s="566"/>
      <c r="J105" s="566"/>
      <c r="K105" s="548"/>
      <c r="L105" s="548"/>
      <c r="M105" s="548"/>
      <c r="N105" s="548"/>
      <c r="O105" s="548"/>
      <c r="P105" s="548"/>
      <c r="Q105" s="548"/>
      <c r="R105" s="548"/>
      <c r="S105" s="548"/>
      <c r="T105" s="548"/>
      <c r="U105" s="548"/>
      <c r="V105" s="548"/>
      <c r="W105" s="548"/>
      <c r="X105" s="548"/>
      <c r="Y105" s="548"/>
      <c r="Z105" s="548"/>
      <c r="AA105" s="548"/>
      <c r="AB105" s="805"/>
      <c r="AC105" s="805"/>
      <c r="AD105" s="805"/>
      <c r="AE105" s="805"/>
      <c r="AF105" s="805"/>
      <c r="AG105" s="804"/>
      <c r="AH105" s="804"/>
      <c r="AI105" s="804"/>
      <c r="AJ105" s="804"/>
      <c r="AK105" s="806"/>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row>
    <row r="106" spans="2:993" ht="14.1" customHeight="1" x14ac:dyDescent="0.25">
      <c r="B106" s="111" t="str">
        <f>IFERROR(VLOOKUP(1,'Ficha 2. DATOS ACTUACIONES RHB'!$B$64:$AM$103,3,0),"")</f>
        <v/>
      </c>
      <c r="C106" s="768" t="str">
        <f>IFERROR(VLOOKUP(B106,'Ficha 2. DATOS ACTUACIONES RHB'!$D$64:$AR$103,2,0),"")</f>
        <v/>
      </c>
      <c r="D106" s="768"/>
      <c r="E106" s="768"/>
      <c r="F106" s="768"/>
      <c r="G106" s="768"/>
      <c r="H106" s="768"/>
      <c r="I106" s="769" t="str">
        <f>IFERROR(VLOOKUP(B106,'Ficha 2. DATOS ACTUACIONES RHB'!$D$64:$AR$103,27,0),"")</f>
        <v/>
      </c>
      <c r="J106" s="769"/>
      <c r="K106" s="770" t="str">
        <f>IFERROR(VLOOKUP(B106,'Ficha 2. DATOS ACTUACIONES RHB'!$D$64:$AR$103,19,0),"")</f>
        <v/>
      </c>
      <c r="L106" s="770"/>
      <c r="M106" s="770"/>
      <c r="N106" s="771" t="str">
        <f>IFERROR((VLOOKUP(B106,'Ficha 2. DATOS ACTUACIONES RHB'!$D$64:$AR$103,38,0)),"")</f>
        <v/>
      </c>
      <c r="O106" s="769"/>
      <c r="P106" s="769"/>
      <c r="Q106" s="769"/>
      <c r="R106" s="769" t="str">
        <f>IFERROR(VLOOKUP(B106,'Ficha 2. DATOS ACTUACIONES RHB'!$D$64:$AR$103,17,0),"")</f>
        <v/>
      </c>
      <c r="S106" s="769"/>
      <c r="T106" s="771" t="str">
        <f>IFERROR((VLOOKUP(B106,$B$59:$AK$98,22,0)+VLOOKUP(B106,$B$59:$AK$98,31,0)+VLOOKUP(B106,$B$59:$AK$98,34,0))*K106,"")</f>
        <v/>
      </c>
      <c r="U106" s="769"/>
      <c r="V106" s="769"/>
      <c r="W106" s="769"/>
      <c r="X106" s="771" t="str">
        <f>IF(N106="","",IF((N106-T106)&lt;0,0,N106-T106))</f>
        <v/>
      </c>
      <c r="Y106" s="769"/>
      <c r="Z106" s="769"/>
      <c r="AA106" s="769"/>
      <c r="AB106" s="772" t="str">
        <f t="shared" ref="AB106:AB145" si="20">IF(R106="","",IF((R106*(IF($I106="R1",$AE$16,IF($I106="R2",$AE$17,IF($I106="R3",$AE$18,"")))))-(K106*VLOOKUP(B106,$B$59:$AK$98,22,0))&lt;0,0,(R106*(IF($I106="R1",$AE$16,IF($I106="R2",$AE$17,IF($I106="R3",$AE$18,"")))))-(K106*VLOOKUP(B106,$B$59:$AK$98,22,0))))</f>
        <v/>
      </c>
      <c r="AC106" s="549"/>
      <c r="AD106" s="549"/>
      <c r="AE106" s="549"/>
      <c r="AF106" s="549"/>
      <c r="AG106" s="784">
        <f>IF(MIN(X106,AB106)=0,0,MIN(X106,AB106))</f>
        <v>0</v>
      </c>
      <c r="AH106" s="785"/>
      <c r="AI106" s="785"/>
      <c r="AJ106" s="785"/>
      <c r="AK106" s="786"/>
      <c r="AL106" s="70"/>
      <c r="AM106" s="70"/>
      <c r="AN106" s="70"/>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row>
    <row r="107" spans="2:993" ht="14.1" customHeight="1" x14ac:dyDescent="0.25">
      <c r="B107" s="111" t="str">
        <f>IFERROR(VLOOKUP(2,'Ficha 2. DATOS ACTUACIONES RHB'!$B$64:$AM$103,3,0),"")</f>
        <v/>
      </c>
      <c r="C107" s="768" t="str">
        <f>IFERROR(VLOOKUP(B107,'Ficha 2. DATOS ACTUACIONES RHB'!$D$64:$AR$103,2,0),"")</f>
        <v/>
      </c>
      <c r="D107" s="768"/>
      <c r="E107" s="768"/>
      <c r="F107" s="768"/>
      <c r="G107" s="768"/>
      <c r="H107" s="768"/>
      <c r="I107" s="769" t="str">
        <f>IFERROR(VLOOKUP(B107,'Ficha 2. DATOS ACTUACIONES RHB'!$D$64:$AR$103,27,0),"")</f>
        <v/>
      </c>
      <c r="J107" s="769"/>
      <c r="K107" s="770" t="str">
        <f>IFERROR(VLOOKUP(B107,'Ficha 2. DATOS ACTUACIONES RHB'!$D$64:$AR$103,19,0),"")</f>
        <v/>
      </c>
      <c r="L107" s="770"/>
      <c r="M107" s="770"/>
      <c r="N107" s="771" t="str">
        <f>IFERROR((VLOOKUP(B107,'Ficha 2. DATOS ACTUACIONES RHB'!$D$64:$AR$103,38,0)),"")</f>
        <v/>
      </c>
      <c r="O107" s="769"/>
      <c r="P107" s="769"/>
      <c r="Q107" s="769"/>
      <c r="R107" s="769" t="str">
        <f>IFERROR(VLOOKUP(B107,'Ficha 2. DATOS ACTUACIONES RHB'!$D$64:$AR$103,17,0),"")</f>
        <v/>
      </c>
      <c r="S107" s="769"/>
      <c r="T107" s="771" t="str">
        <f>IFERROR((VLOOKUP(B107,$B$59:$AK$98,22,0)+VLOOKUP(B107,$B$59:$AK$98,31,0)+VLOOKUP(B107,$B$59:$AK$98,34,0))*K107,"")</f>
        <v/>
      </c>
      <c r="U107" s="769"/>
      <c r="V107" s="769"/>
      <c r="W107" s="769"/>
      <c r="X107" s="771" t="str">
        <f t="shared" ref="X107:X145" si="21">IF(N107="","",IF((N107-T107)&lt;0,0,N107-T107))</f>
        <v/>
      </c>
      <c r="Y107" s="769"/>
      <c r="Z107" s="769"/>
      <c r="AA107" s="769"/>
      <c r="AB107" s="772" t="str">
        <f t="shared" si="20"/>
        <v/>
      </c>
      <c r="AC107" s="549"/>
      <c r="AD107" s="549"/>
      <c r="AE107" s="549"/>
      <c r="AF107" s="549"/>
      <c r="AG107" s="784">
        <f t="shared" ref="AG107:AG145" si="22">IF(MIN(X107,AB107)=0,0,MIN(X107,AB107))</f>
        <v>0</v>
      </c>
      <c r="AH107" s="785"/>
      <c r="AI107" s="785"/>
      <c r="AJ107" s="785"/>
      <c r="AK107" s="786"/>
      <c r="AL107" s="70"/>
      <c r="AM107" s="70"/>
      <c r="AN107" s="70"/>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row>
    <row r="108" spans="2:993" ht="14.1" customHeight="1" x14ac:dyDescent="0.25">
      <c r="B108" s="111" t="str">
        <f>IFERROR(VLOOKUP(3,'Ficha 2. DATOS ACTUACIONES RHB'!$B$64:$AM$103,3,0),"")</f>
        <v/>
      </c>
      <c r="C108" s="768" t="str">
        <f>IFERROR(VLOOKUP(B108,'Ficha 2. DATOS ACTUACIONES RHB'!$D$64:$AR$103,2,0),"")</f>
        <v/>
      </c>
      <c r="D108" s="768"/>
      <c r="E108" s="768"/>
      <c r="F108" s="768"/>
      <c r="G108" s="768"/>
      <c r="H108" s="768"/>
      <c r="I108" s="769" t="str">
        <f>IFERROR(VLOOKUP(B108,'Ficha 2. DATOS ACTUACIONES RHB'!$D$64:$AR$103,27,0),"")</f>
        <v/>
      </c>
      <c r="J108" s="769"/>
      <c r="K108" s="770" t="str">
        <f>IFERROR(VLOOKUP(B108,'Ficha 2. DATOS ACTUACIONES RHB'!$D$64:$AR$103,19,0),"")</f>
        <v/>
      </c>
      <c r="L108" s="770"/>
      <c r="M108" s="770"/>
      <c r="N108" s="771" t="str">
        <f>IFERROR((VLOOKUP(B108,'Ficha 2. DATOS ACTUACIONES RHB'!$D$64:$AR$103,38,0)),"")</f>
        <v/>
      </c>
      <c r="O108" s="769"/>
      <c r="P108" s="769"/>
      <c r="Q108" s="769"/>
      <c r="R108" s="769" t="str">
        <f>IFERROR(VLOOKUP(B108,'Ficha 2. DATOS ACTUACIONES RHB'!$D$64:$AR$103,17,0),"")</f>
        <v/>
      </c>
      <c r="S108" s="769"/>
      <c r="T108" s="771" t="str">
        <f>IFERROR((VLOOKUP(B108,$B$59:$AK$98,22,0)+VLOOKUP(B108,$B$59:$AK$98,31,0)+VLOOKUP(B108,$B$59:$AK$98,34,0))*K108,"")</f>
        <v/>
      </c>
      <c r="U108" s="769"/>
      <c r="V108" s="769"/>
      <c r="W108" s="769"/>
      <c r="X108" s="771" t="str">
        <f t="shared" si="21"/>
        <v/>
      </c>
      <c r="Y108" s="769"/>
      <c r="Z108" s="769"/>
      <c r="AA108" s="769"/>
      <c r="AB108" s="772" t="str">
        <f t="shared" si="20"/>
        <v/>
      </c>
      <c r="AC108" s="549"/>
      <c r="AD108" s="549"/>
      <c r="AE108" s="549"/>
      <c r="AF108" s="549"/>
      <c r="AG108" s="784">
        <f t="shared" si="22"/>
        <v>0</v>
      </c>
      <c r="AH108" s="785"/>
      <c r="AI108" s="785"/>
      <c r="AJ108" s="785"/>
      <c r="AK108" s="786"/>
      <c r="AL108" s="70"/>
      <c r="AM108" s="70"/>
      <c r="AN108" s="70"/>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row>
    <row r="109" spans="2:993" ht="14.1" customHeight="1" x14ac:dyDescent="0.25">
      <c r="B109" s="111" t="str">
        <f>IFERROR(VLOOKUP(4,'Ficha 2. DATOS ACTUACIONES RHB'!$B$64:$AM$103,3,0),"")</f>
        <v/>
      </c>
      <c r="C109" s="768" t="str">
        <f>IFERROR(VLOOKUP(B109,'Ficha 2. DATOS ACTUACIONES RHB'!$D$64:$AR$103,2,0),"")</f>
        <v/>
      </c>
      <c r="D109" s="768"/>
      <c r="E109" s="768"/>
      <c r="F109" s="768"/>
      <c r="G109" s="768"/>
      <c r="H109" s="768"/>
      <c r="I109" s="769" t="str">
        <f>IFERROR(VLOOKUP(B109,'Ficha 2. DATOS ACTUACIONES RHB'!$D$64:$AR$103,27,0),"")</f>
        <v/>
      </c>
      <c r="J109" s="769"/>
      <c r="K109" s="770" t="str">
        <f>IFERROR(VLOOKUP(B109,'Ficha 2. DATOS ACTUACIONES RHB'!$D$64:$AR$103,19,0),"")</f>
        <v/>
      </c>
      <c r="L109" s="770"/>
      <c r="M109" s="770"/>
      <c r="N109" s="771" t="str">
        <f>IFERROR((VLOOKUP(B109,'Ficha 2. DATOS ACTUACIONES RHB'!$D$64:$AR$103,38,0)),"")</f>
        <v/>
      </c>
      <c r="O109" s="769"/>
      <c r="P109" s="769"/>
      <c r="Q109" s="769"/>
      <c r="R109" s="769" t="str">
        <f>IFERROR(VLOOKUP(B109,'Ficha 2. DATOS ACTUACIONES RHB'!$D$64:$AR$103,17,0),"")</f>
        <v/>
      </c>
      <c r="S109" s="769"/>
      <c r="T109" s="771" t="str">
        <f>IFERROR((VLOOKUP(B109,$B$59:$AK$98,22,0)+VLOOKUP(B109,$B$59:$AK$98,31,0)+VLOOKUP(B109,$B$59:$AK$98,34,0))*K109,"")</f>
        <v/>
      </c>
      <c r="U109" s="769"/>
      <c r="V109" s="769"/>
      <c r="W109" s="769"/>
      <c r="X109" s="771" t="str">
        <f t="shared" si="21"/>
        <v/>
      </c>
      <c r="Y109" s="769"/>
      <c r="Z109" s="769"/>
      <c r="AA109" s="769"/>
      <c r="AB109" s="772" t="str">
        <f t="shared" si="20"/>
        <v/>
      </c>
      <c r="AC109" s="549"/>
      <c r="AD109" s="549"/>
      <c r="AE109" s="549"/>
      <c r="AF109" s="549"/>
      <c r="AG109" s="784">
        <f t="shared" si="22"/>
        <v>0</v>
      </c>
      <c r="AH109" s="785"/>
      <c r="AI109" s="785"/>
      <c r="AJ109" s="785"/>
      <c r="AK109" s="786"/>
      <c r="AL109" s="70"/>
      <c r="AM109" s="70"/>
      <c r="AN109" s="70"/>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row>
    <row r="110" spans="2:993" ht="14.1" customHeight="1" x14ac:dyDescent="0.25">
      <c r="B110" s="111" t="str">
        <f>IFERROR(VLOOKUP(5,'Ficha 2. DATOS ACTUACIONES RHB'!$B$64:$AM$103,3,0),"")</f>
        <v/>
      </c>
      <c r="C110" s="768" t="str">
        <f>IFERROR(VLOOKUP(B110,'Ficha 2. DATOS ACTUACIONES RHB'!$D$64:$AR$103,2,0),"")</f>
        <v/>
      </c>
      <c r="D110" s="768"/>
      <c r="E110" s="768"/>
      <c r="F110" s="768"/>
      <c r="G110" s="768"/>
      <c r="H110" s="768"/>
      <c r="I110" s="769" t="str">
        <f>IFERROR(VLOOKUP(B110,'Ficha 2. DATOS ACTUACIONES RHB'!$D$64:$AR$103,27,0),"")</f>
        <v/>
      </c>
      <c r="J110" s="769"/>
      <c r="K110" s="770" t="str">
        <f>IFERROR(VLOOKUP(B110,'Ficha 2. DATOS ACTUACIONES RHB'!$D$64:$AR$103,19,0),"")</f>
        <v/>
      </c>
      <c r="L110" s="770"/>
      <c r="M110" s="770"/>
      <c r="N110" s="771" t="str">
        <f>IFERROR((VLOOKUP(B110,'Ficha 2. DATOS ACTUACIONES RHB'!$D$64:$AR$103,38,0)),"")</f>
        <v/>
      </c>
      <c r="O110" s="769"/>
      <c r="P110" s="769"/>
      <c r="Q110" s="769"/>
      <c r="R110" s="769" t="str">
        <f>IFERROR(VLOOKUP(B110,'Ficha 2. DATOS ACTUACIONES RHB'!$D$64:$AR$103,17,0),"")</f>
        <v/>
      </c>
      <c r="S110" s="769"/>
      <c r="T110" s="771" t="str">
        <f>IFERROR((VLOOKUP(B110,$B$59:$AK$98,22,0)+VLOOKUP(B110,$B$59:$AK$98,31,0)+VLOOKUP(B110,$B$59:$AK$98,34,0))*K110,"")</f>
        <v/>
      </c>
      <c r="U110" s="769"/>
      <c r="V110" s="769"/>
      <c r="W110" s="769"/>
      <c r="X110" s="771" t="str">
        <f t="shared" si="21"/>
        <v/>
      </c>
      <c r="Y110" s="769"/>
      <c r="Z110" s="769"/>
      <c r="AA110" s="769"/>
      <c r="AB110" s="772" t="str">
        <f t="shared" si="20"/>
        <v/>
      </c>
      <c r="AC110" s="549"/>
      <c r="AD110" s="549"/>
      <c r="AE110" s="549"/>
      <c r="AF110" s="549"/>
      <c r="AG110" s="784">
        <f t="shared" si="22"/>
        <v>0</v>
      </c>
      <c r="AH110" s="785"/>
      <c r="AI110" s="785"/>
      <c r="AJ110" s="785"/>
      <c r="AK110" s="786"/>
      <c r="AL110" s="70"/>
      <c r="AM110" s="70"/>
      <c r="AN110" s="7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row>
    <row r="111" spans="2:993" ht="14.1" customHeight="1" x14ac:dyDescent="0.25">
      <c r="B111" s="111" t="str">
        <f>IFERROR(VLOOKUP(6,'Ficha 2. DATOS ACTUACIONES RHB'!$B$64:$AM$103,3,0),"")</f>
        <v/>
      </c>
      <c r="C111" s="768" t="str">
        <f>IFERROR(VLOOKUP(B111,'Ficha 2. DATOS ACTUACIONES RHB'!$D$64:$AR$103,2,0),"")</f>
        <v/>
      </c>
      <c r="D111" s="768"/>
      <c r="E111" s="768"/>
      <c r="F111" s="768"/>
      <c r="G111" s="768"/>
      <c r="H111" s="768"/>
      <c r="I111" s="769" t="str">
        <f>IFERROR(VLOOKUP(B111,'Ficha 2. DATOS ACTUACIONES RHB'!$D$64:$AR$103,27,0),"")</f>
        <v/>
      </c>
      <c r="J111" s="769"/>
      <c r="K111" s="770" t="str">
        <f>IFERROR(VLOOKUP(B111,'Ficha 2. DATOS ACTUACIONES RHB'!$D$64:$AR$103,19,0),"")</f>
        <v/>
      </c>
      <c r="L111" s="770"/>
      <c r="M111" s="770"/>
      <c r="N111" s="771" t="str">
        <f>IFERROR((VLOOKUP(B111,'Ficha 2. DATOS ACTUACIONES RHB'!$D$64:$AR$103,38,0)),"")</f>
        <v/>
      </c>
      <c r="O111" s="769"/>
      <c r="P111" s="769"/>
      <c r="Q111" s="769"/>
      <c r="R111" s="769" t="str">
        <f>IFERROR(VLOOKUP(B111,'Ficha 2. DATOS ACTUACIONES RHB'!$D$64:$AR$103,17,0),"")</f>
        <v/>
      </c>
      <c r="S111" s="769"/>
      <c r="T111" s="771" t="str">
        <f t="shared" ref="T111:T145" si="23">IFERROR((VLOOKUP(B111,$B$59:$AK$98,22,0)+VLOOKUP(B111,$B$59:$AK$98,31,0)+VLOOKUP(B111,$B$59:$AK$98,34,0))*K111,"")</f>
        <v/>
      </c>
      <c r="U111" s="769"/>
      <c r="V111" s="769"/>
      <c r="W111" s="769"/>
      <c r="X111" s="771" t="str">
        <f t="shared" si="21"/>
        <v/>
      </c>
      <c r="Y111" s="769"/>
      <c r="Z111" s="769"/>
      <c r="AA111" s="769"/>
      <c r="AB111" s="772" t="str">
        <f t="shared" si="20"/>
        <v/>
      </c>
      <c r="AC111" s="549"/>
      <c r="AD111" s="549"/>
      <c r="AE111" s="549"/>
      <c r="AF111" s="549"/>
      <c r="AG111" s="784">
        <f t="shared" si="22"/>
        <v>0</v>
      </c>
      <c r="AH111" s="785"/>
      <c r="AI111" s="785"/>
      <c r="AJ111" s="785"/>
      <c r="AK111" s="786"/>
      <c r="AL111" s="70"/>
      <c r="AM111" s="70"/>
      <c r="AN111" s="70"/>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row>
    <row r="112" spans="2:993" ht="14.1" customHeight="1" x14ac:dyDescent="0.25">
      <c r="B112" s="111" t="str">
        <f>IFERROR(VLOOKUP(7,'Ficha 2. DATOS ACTUACIONES RHB'!$B$64:$AM$103,3,0),"")</f>
        <v/>
      </c>
      <c r="C112" s="768" t="str">
        <f>IFERROR(VLOOKUP(B112,'Ficha 2. DATOS ACTUACIONES RHB'!$D$64:$AR$103,2,0),"")</f>
        <v/>
      </c>
      <c r="D112" s="768"/>
      <c r="E112" s="768"/>
      <c r="F112" s="768"/>
      <c r="G112" s="768"/>
      <c r="H112" s="768"/>
      <c r="I112" s="769" t="str">
        <f>IFERROR(VLOOKUP(B112,'Ficha 2. DATOS ACTUACIONES RHB'!$D$64:$AR$103,27,0),"")</f>
        <v/>
      </c>
      <c r="J112" s="769"/>
      <c r="K112" s="770" t="str">
        <f>IFERROR(VLOOKUP(B112,'Ficha 2. DATOS ACTUACIONES RHB'!$D$64:$AR$103,19,0),"")</f>
        <v/>
      </c>
      <c r="L112" s="770"/>
      <c r="M112" s="770"/>
      <c r="N112" s="771" t="str">
        <f>IFERROR((VLOOKUP(B112,'Ficha 2. DATOS ACTUACIONES RHB'!$D$64:$AR$103,38,0)),"")</f>
        <v/>
      </c>
      <c r="O112" s="769"/>
      <c r="P112" s="769"/>
      <c r="Q112" s="769"/>
      <c r="R112" s="769" t="str">
        <f>IFERROR(VLOOKUP(B112,'Ficha 2. DATOS ACTUACIONES RHB'!$D$64:$AR$103,17,0),"")</f>
        <v/>
      </c>
      <c r="S112" s="769"/>
      <c r="T112" s="771" t="str">
        <f t="shared" si="23"/>
        <v/>
      </c>
      <c r="U112" s="769"/>
      <c r="V112" s="769"/>
      <c r="W112" s="769"/>
      <c r="X112" s="771" t="str">
        <f t="shared" si="21"/>
        <v/>
      </c>
      <c r="Y112" s="769"/>
      <c r="Z112" s="769"/>
      <c r="AA112" s="769"/>
      <c r="AB112" s="772" t="str">
        <f t="shared" si="20"/>
        <v/>
      </c>
      <c r="AC112" s="549"/>
      <c r="AD112" s="549"/>
      <c r="AE112" s="549"/>
      <c r="AF112" s="549"/>
      <c r="AG112" s="784">
        <f t="shared" si="22"/>
        <v>0</v>
      </c>
      <c r="AH112" s="785"/>
      <c r="AI112" s="785"/>
      <c r="AJ112" s="785"/>
      <c r="AK112" s="786"/>
      <c r="AL112" s="70"/>
      <c r="AM112" s="70"/>
      <c r="AN112" s="70"/>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row>
    <row r="113" spans="2:993" ht="14.1" customHeight="1" x14ac:dyDescent="0.25">
      <c r="B113" s="111" t="str">
        <f>IFERROR(VLOOKUP(8,'Ficha 2. DATOS ACTUACIONES RHB'!$B$64:$AM$103,3,0),"")</f>
        <v/>
      </c>
      <c r="C113" s="768" t="str">
        <f>IFERROR(VLOOKUP(B113,'Ficha 2. DATOS ACTUACIONES RHB'!$D$64:$AR$103,2,0),"")</f>
        <v/>
      </c>
      <c r="D113" s="768"/>
      <c r="E113" s="768"/>
      <c r="F113" s="768"/>
      <c r="G113" s="768"/>
      <c r="H113" s="768"/>
      <c r="I113" s="769" t="str">
        <f>IFERROR(VLOOKUP(B113,'Ficha 2. DATOS ACTUACIONES RHB'!$D$64:$AR$103,27,0),"")</f>
        <v/>
      </c>
      <c r="J113" s="769"/>
      <c r="K113" s="770" t="str">
        <f>IFERROR(VLOOKUP(B113,'Ficha 2. DATOS ACTUACIONES RHB'!$D$64:$AR$103,19,0),"")</f>
        <v/>
      </c>
      <c r="L113" s="770"/>
      <c r="M113" s="770"/>
      <c r="N113" s="771" t="str">
        <f>IFERROR((VLOOKUP(B113,'Ficha 2. DATOS ACTUACIONES RHB'!$D$64:$AR$103,38,0)),"")</f>
        <v/>
      </c>
      <c r="O113" s="769"/>
      <c r="P113" s="769"/>
      <c r="Q113" s="769"/>
      <c r="R113" s="769" t="str">
        <f>IFERROR(VLOOKUP(B113,'Ficha 2. DATOS ACTUACIONES RHB'!$D$64:$AR$103,17,0),"")</f>
        <v/>
      </c>
      <c r="S113" s="769"/>
      <c r="T113" s="771" t="str">
        <f t="shared" si="23"/>
        <v/>
      </c>
      <c r="U113" s="769"/>
      <c r="V113" s="769"/>
      <c r="W113" s="769"/>
      <c r="X113" s="771" t="str">
        <f t="shared" si="21"/>
        <v/>
      </c>
      <c r="Y113" s="769"/>
      <c r="Z113" s="769"/>
      <c r="AA113" s="769"/>
      <c r="AB113" s="772" t="str">
        <f t="shared" si="20"/>
        <v/>
      </c>
      <c r="AC113" s="549"/>
      <c r="AD113" s="549"/>
      <c r="AE113" s="549"/>
      <c r="AF113" s="549"/>
      <c r="AG113" s="784">
        <f t="shared" si="22"/>
        <v>0</v>
      </c>
      <c r="AH113" s="785"/>
      <c r="AI113" s="785"/>
      <c r="AJ113" s="785"/>
      <c r="AK113" s="786"/>
      <c r="AL113" s="70"/>
      <c r="AM113" s="70"/>
      <c r="AN113" s="70"/>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row>
    <row r="114" spans="2:993" ht="14.1" customHeight="1" x14ac:dyDescent="0.25">
      <c r="B114" s="111" t="str">
        <f>IFERROR(VLOOKUP(9,'Ficha 2. DATOS ACTUACIONES RHB'!$B$64:$AM$103,3,0),"")</f>
        <v/>
      </c>
      <c r="C114" s="768" t="str">
        <f>IFERROR(VLOOKUP(B114,'Ficha 2. DATOS ACTUACIONES RHB'!$D$64:$AR$103,2,0),"")</f>
        <v/>
      </c>
      <c r="D114" s="768"/>
      <c r="E114" s="768"/>
      <c r="F114" s="768"/>
      <c r="G114" s="768"/>
      <c r="H114" s="768"/>
      <c r="I114" s="769" t="str">
        <f>IFERROR(VLOOKUP(B114,'Ficha 2. DATOS ACTUACIONES RHB'!$D$64:$AR$103,27,0),"")</f>
        <v/>
      </c>
      <c r="J114" s="769"/>
      <c r="K114" s="770" t="str">
        <f>IFERROR(VLOOKUP(B114,'Ficha 2. DATOS ACTUACIONES RHB'!$D$64:$AR$103,19,0),"")</f>
        <v/>
      </c>
      <c r="L114" s="770"/>
      <c r="M114" s="770"/>
      <c r="N114" s="771" t="str">
        <f>IFERROR((VLOOKUP(B114,'Ficha 2. DATOS ACTUACIONES RHB'!$D$64:$AR$103,38,0)),"")</f>
        <v/>
      </c>
      <c r="O114" s="769"/>
      <c r="P114" s="769"/>
      <c r="Q114" s="769"/>
      <c r="R114" s="769" t="str">
        <f>IFERROR(VLOOKUP(B114,'Ficha 2. DATOS ACTUACIONES RHB'!$D$64:$AR$103,17,0),"")</f>
        <v/>
      </c>
      <c r="S114" s="769"/>
      <c r="T114" s="771" t="str">
        <f t="shared" si="23"/>
        <v/>
      </c>
      <c r="U114" s="769"/>
      <c r="V114" s="769"/>
      <c r="W114" s="769"/>
      <c r="X114" s="771" t="str">
        <f t="shared" si="21"/>
        <v/>
      </c>
      <c r="Y114" s="769"/>
      <c r="Z114" s="769"/>
      <c r="AA114" s="769"/>
      <c r="AB114" s="772" t="str">
        <f t="shared" si="20"/>
        <v/>
      </c>
      <c r="AC114" s="549"/>
      <c r="AD114" s="549"/>
      <c r="AE114" s="549"/>
      <c r="AF114" s="549"/>
      <c r="AG114" s="784">
        <f t="shared" si="22"/>
        <v>0</v>
      </c>
      <c r="AH114" s="785"/>
      <c r="AI114" s="785"/>
      <c r="AJ114" s="785"/>
      <c r="AK114" s="786"/>
      <c r="AL114" s="70"/>
      <c r="AM114" s="70"/>
      <c r="AN114" s="70"/>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row>
    <row r="115" spans="2:993" ht="14.1" customHeight="1" x14ac:dyDescent="0.25">
      <c r="B115" s="111" t="str">
        <f>IFERROR(VLOOKUP(10,'Ficha 2. DATOS ACTUACIONES RHB'!$B$64:$AM$103,3,0),"")</f>
        <v/>
      </c>
      <c r="C115" s="768" t="str">
        <f>IFERROR(VLOOKUP(B115,'Ficha 2. DATOS ACTUACIONES RHB'!$D$64:$AR$103,2,0),"")</f>
        <v/>
      </c>
      <c r="D115" s="768"/>
      <c r="E115" s="768"/>
      <c r="F115" s="768"/>
      <c r="G115" s="768"/>
      <c r="H115" s="768"/>
      <c r="I115" s="769" t="str">
        <f>IFERROR(VLOOKUP(B115,'Ficha 2. DATOS ACTUACIONES RHB'!$D$64:$AR$103,27,0),"")</f>
        <v/>
      </c>
      <c r="J115" s="769"/>
      <c r="K115" s="770" t="str">
        <f>IFERROR(VLOOKUP(B115,'Ficha 2. DATOS ACTUACIONES RHB'!$D$64:$AR$103,19,0),"")</f>
        <v/>
      </c>
      <c r="L115" s="770"/>
      <c r="M115" s="770"/>
      <c r="N115" s="771" t="str">
        <f>IFERROR((VLOOKUP(B115,'Ficha 2. DATOS ACTUACIONES RHB'!$D$64:$AR$103,38,0)),"")</f>
        <v/>
      </c>
      <c r="O115" s="769"/>
      <c r="P115" s="769"/>
      <c r="Q115" s="769"/>
      <c r="R115" s="769" t="str">
        <f>IFERROR(VLOOKUP(B115,'Ficha 2. DATOS ACTUACIONES RHB'!$D$64:$AR$103,17,0),"")</f>
        <v/>
      </c>
      <c r="S115" s="769"/>
      <c r="T115" s="771" t="str">
        <f t="shared" si="23"/>
        <v/>
      </c>
      <c r="U115" s="769"/>
      <c r="V115" s="769"/>
      <c r="W115" s="769"/>
      <c r="X115" s="771" t="str">
        <f t="shared" si="21"/>
        <v/>
      </c>
      <c r="Y115" s="769"/>
      <c r="Z115" s="769"/>
      <c r="AA115" s="769"/>
      <c r="AB115" s="772" t="str">
        <f t="shared" si="20"/>
        <v/>
      </c>
      <c r="AC115" s="549"/>
      <c r="AD115" s="549"/>
      <c r="AE115" s="549"/>
      <c r="AF115" s="549"/>
      <c r="AG115" s="784">
        <f t="shared" si="22"/>
        <v>0</v>
      </c>
      <c r="AH115" s="785"/>
      <c r="AI115" s="785"/>
      <c r="AJ115" s="785"/>
      <c r="AK115" s="786"/>
      <c r="AL115" s="70"/>
      <c r="AM115" s="70"/>
      <c r="AN115" s="70"/>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row>
    <row r="116" spans="2:993" ht="14.1" customHeight="1" x14ac:dyDescent="0.25">
      <c r="B116" s="111" t="str">
        <f>IFERROR(VLOOKUP(11,'Ficha 2. DATOS ACTUACIONES RHB'!$B$64:$AM$103,3,0),"")</f>
        <v/>
      </c>
      <c r="C116" s="768" t="str">
        <f>IFERROR(VLOOKUP(B116,'Ficha 2. DATOS ACTUACIONES RHB'!$D$64:$AR$103,2,0),"")</f>
        <v/>
      </c>
      <c r="D116" s="768"/>
      <c r="E116" s="768"/>
      <c r="F116" s="768"/>
      <c r="G116" s="768"/>
      <c r="H116" s="768"/>
      <c r="I116" s="769" t="str">
        <f>IFERROR(VLOOKUP(B116,'Ficha 2. DATOS ACTUACIONES RHB'!$D$64:$AR$103,27,0),"")</f>
        <v/>
      </c>
      <c r="J116" s="769"/>
      <c r="K116" s="770" t="str">
        <f>IFERROR(VLOOKUP(B116,'Ficha 2. DATOS ACTUACIONES RHB'!$D$64:$AR$103,19,0),"")</f>
        <v/>
      </c>
      <c r="L116" s="770"/>
      <c r="M116" s="770"/>
      <c r="N116" s="771" t="str">
        <f>IFERROR((VLOOKUP(B116,'Ficha 2. DATOS ACTUACIONES RHB'!$D$64:$AR$103,38,0)),"")</f>
        <v/>
      </c>
      <c r="O116" s="769"/>
      <c r="P116" s="769"/>
      <c r="Q116" s="769"/>
      <c r="R116" s="769" t="str">
        <f>IFERROR(VLOOKUP(B116,'Ficha 2. DATOS ACTUACIONES RHB'!$D$64:$AR$103,17,0),"")</f>
        <v/>
      </c>
      <c r="S116" s="769"/>
      <c r="T116" s="771" t="str">
        <f t="shared" si="23"/>
        <v/>
      </c>
      <c r="U116" s="769"/>
      <c r="V116" s="769"/>
      <c r="W116" s="769"/>
      <c r="X116" s="771" t="str">
        <f t="shared" si="21"/>
        <v/>
      </c>
      <c r="Y116" s="769"/>
      <c r="Z116" s="769"/>
      <c r="AA116" s="769"/>
      <c r="AB116" s="772" t="str">
        <f t="shared" si="20"/>
        <v/>
      </c>
      <c r="AC116" s="549"/>
      <c r="AD116" s="549"/>
      <c r="AE116" s="549"/>
      <c r="AF116" s="549"/>
      <c r="AG116" s="784">
        <f t="shared" si="22"/>
        <v>0</v>
      </c>
      <c r="AH116" s="785"/>
      <c r="AI116" s="785"/>
      <c r="AJ116" s="785"/>
      <c r="AK116" s="786"/>
      <c r="AL116" s="70"/>
      <c r="AM116" s="70"/>
      <c r="AN116" s="70"/>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row>
    <row r="117" spans="2:993" ht="14.1" customHeight="1" x14ac:dyDescent="0.25">
      <c r="B117" s="111" t="str">
        <f>IFERROR(VLOOKUP(12,'Ficha 2. DATOS ACTUACIONES RHB'!$B$64:$AM$103,3,0),"")</f>
        <v/>
      </c>
      <c r="C117" s="768" t="str">
        <f>IFERROR(VLOOKUP(B117,'Ficha 2. DATOS ACTUACIONES RHB'!$D$64:$AR$103,2,0),"")</f>
        <v/>
      </c>
      <c r="D117" s="768"/>
      <c r="E117" s="768"/>
      <c r="F117" s="768"/>
      <c r="G117" s="768"/>
      <c r="H117" s="768"/>
      <c r="I117" s="769" t="str">
        <f>IFERROR(VLOOKUP(B117,'Ficha 2. DATOS ACTUACIONES RHB'!$D$64:$AR$103,27,0),"")</f>
        <v/>
      </c>
      <c r="J117" s="769"/>
      <c r="K117" s="770" t="str">
        <f>IFERROR(VLOOKUP(B117,'Ficha 2. DATOS ACTUACIONES RHB'!$D$64:$AR$103,19,0),"")</f>
        <v/>
      </c>
      <c r="L117" s="770"/>
      <c r="M117" s="770"/>
      <c r="N117" s="771" t="str">
        <f>IFERROR((VLOOKUP(B117,'Ficha 2. DATOS ACTUACIONES RHB'!$D$64:$AR$103,38,0)),"")</f>
        <v/>
      </c>
      <c r="O117" s="769"/>
      <c r="P117" s="769"/>
      <c r="Q117" s="769"/>
      <c r="R117" s="769" t="str">
        <f>IFERROR(VLOOKUP(B117,'Ficha 2. DATOS ACTUACIONES RHB'!$D$64:$AR$103,17,0),"")</f>
        <v/>
      </c>
      <c r="S117" s="769"/>
      <c r="T117" s="771" t="str">
        <f t="shared" si="23"/>
        <v/>
      </c>
      <c r="U117" s="769"/>
      <c r="V117" s="769"/>
      <c r="W117" s="769"/>
      <c r="X117" s="771" t="str">
        <f t="shared" si="21"/>
        <v/>
      </c>
      <c r="Y117" s="769"/>
      <c r="Z117" s="769"/>
      <c r="AA117" s="769"/>
      <c r="AB117" s="772" t="str">
        <f t="shared" si="20"/>
        <v/>
      </c>
      <c r="AC117" s="549"/>
      <c r="AD117" s="549"/>
      <c r="AE117" s="549"/>
      <c r="AF117" s="549"/>
      <c r="AG117" s="784">
        <f t="shared" si="22"/>
        <v>0</v>
      </c>
      <c r="AH117" s="785"/>
      <c r="AI117" s="785"/>
      <c r="AJ117" s="785"/>
      <c r="AK117" s="786"/>
      <c r="AL117" s="70"/>
      <c r="AM117" s="70"/>
      <c r="AN117" s="70"/>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row>
    <row r="118" spans="2:993" ht="14.1" customHeight="1" x14ac:dyDescent="0.25">
      <c r="B118" s="111" t="str">
        <f>IFERROR(VLOOKUP(13,'Ficha 2. DATOS ACTUACIONES RHB'!$B$64:$AM$103,3,0),"")</f>
        <v/>
      </c>
      <c r="C118" s="768" t="str">
        <f>IFERROR(VLOOKUP(B118,'Ficha 2. DATOS ACTUACIONES RHB'!$D$64:$AR$103,2,0),"")</f>
        <v/>
      </c>
      <c r="D118" s="768"/>
      <c r="E118" s="768"/>
      <c r="F118" s="768"/>
      <c r="G118" s="768"/>
      <c r="H118" s="768"/>
      <c r="I118" s="769" t="str">
        <f>IFERROR(VLOOKUP(B118,'Ficha 2. DATOS ACTUACIONES RHB'!$D$64:$AR$103,27,0),"")</f>
        <v/>
      </c>
      <c r="J118" s="769"/>
      <c r="K118" s="770" t="str">
        <f>IFERROR(VLOOKUP(B118,'Ficha 2. DATOS ACTUACIONES RHB'!$D$64:$AR$103,19,0),"")</f>
        <v/>
      </c>
      <c r="L118" s="770"/>
      <c r="M118" s="770"/>
      <c r="N118" s="771" t="str">
        <f>IFERROR((VLOOKUP(B118,'Ficha 2. DATOS ACTUACIONES RHB'!$D$64:$AR$103,38,0)),"")</f>
        <v/>
      </c>
      <c r="O118" s="769"/>
      <c r="P118" s="769"/>
      <c r="Q118" s="769"/>
      <c r="R118" s="769" t="str">
        <f>IFERROR(VLOOKUP(B118,'Ficha 2. DATOS ACTUACIONES RHB'!$D$64:$AR$103,17,0),"")</f>
        <v/>
      </c>
      <c r="S118" s="769"/>
      <c r="T118" s="771" t="str">
        <f t="shared" si="23"/>
        <v/>
      </c>
      <c r="U118" s="769"/>
      <c r="V118" s="769"/>
      <c r="W118" s="769"/>
      <c r="X118" s="771" t="str">
        <f t="shared" si="21"/>
        <v/>
      </c>
      <c r="Y118" s="769"/>
      <c r="Z118" s="769"/>
      <c r="AA118" s="769"/>
      <c r="AB118" s="772" t="str">
        <f t="shared" si="20"/>
        <v/>
      </c>
      <c r="AC118" s="549"/>
      <c r="AD118" s="549"/>
      <c r="AE118" s="549"/>
      <c r="AF118" s="549"/>
      <c r="AG118" s="784">
        <f t="shared" si="22"/>
        <v>0</v>
      </c>
      <c r="AH118" s="785"/>
      <c r="AI118" s="785"/>
      <c r="AJ118" s="785"/>
      <c r="AK118" s="786"/>
      <c r="AL118" s="70"/>
      <c r="AM118" s="70"/>
      <c r="AN118" s="70"/>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row>
    <row r="119" spans="2:993" ht="14.1" customHeight="1" x14ac:dyDescent="0.25">
      <c r="B119" s="111" t="str">
        <f>IFERROR(VLOOKUP(14,'Ficha 2. DATOS ACTUACIONES RHB'!$B$64:$AM$103,3,0),"")</f>
        <v/>
      </c>
      <c r="C119" s="768" t="str">
        <f>IFERROR(VLOOKUP(B119,'Ficha 2. DATOS ACTUACIONES RHB'!$D$64:$AR$103,2,0),"")</f>
        <v/>
      </c>
      <c r="D119" s="768"/>
      <c r="E119" s="768"/>
      <c r="F119" s="768"/>
      <c r="G119" s="768"/>
      <c r="H119" s="768"/>
      <c r="I119" s="769" t="str">
        <f>IFERROR(VLOOKUP(B119,'Ficha 2. DATOS ACTUACIONES RHB'!$D$64:$AR$103,27,0),"")</f>
        <v/>
      </c>
      <c r="J119" s="769"/>
      <c r="K119" s="770" t="str">
        <f>IFERROR(VLOOKUP(B119,'Ficha 2. DATOS ACTUACIONES RHB'!$D$64:$AR$103,19,0),"")</f>
        <v/>
      </c>
      <c r="L119" s="770"/>
      <c r="M119" s="770"/>
      <c r="N119" s="771" t="str">
        <f>IFERROR((VLOOKUP(B119,'Ficha 2. DATOS ACTUACIONES RHB'!$D$64:$AR$103,38,0)),"")</f>
        <v/>
      </c>
      <c r="O119" s="769"/>
      <c r="P119" s="769"/>
      <c r="Q119" s="769"/>
      <c r="R119" s="769" t="str">
        <f>IFERROR(VLOOKUP(B119,'Ficha 2. DATOS ACTUACIONES RHB'!$D$64:$AR$103,17,0),"")</f>
        <v/>
      </c>
      <c r="S119" s="769"/>
      <c r="T119" s="771" t="str">
        <f t="shared" si="23"/>
        <v/>
      </c>
      <c r="U119" s="769"/>
      <c r="V119" s="769"/>
      <c r="W119" s="769"/>
      <c r="X119" s="771" t="str">
        <f t="shared" si="21"/>
        <v/>
      </c>
      <c r="Y119" s="769"/>
      <c r="Z119" s="769"/>
      <c r="AA119" s="769"/>
      <c r="AB119" s="772" t="str">
        <f t="shared" si="20"/>
        <v/>
      </c>
      <c r="AC119" s="549"/>
      <c r="AD119" s="549"/>
      <c r="AE119" s="549"/>
      <c r="AF119" s="549"/>
      <c r="AG119" s="784">
        <f t="shared" si="22"/>
        <v>0</v>
      </c>
      <c r="AH119" s="785"/>
      <c r="AI119" s="785"/>
      <c r="AJ119" s="785"/>
      <c r="AK119" s="786"/>
      <c r="AL119" s="70"/>
      <c r="AM119" s="70"/>
      <c r="AN119" s="70"/>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row>
    <row r="120" spans="2:993" ht="14.1" customHeight="1" x14ac:dyDescent="0.25">
      <c r="B120" s="111" t="str">
        <f>IFERROR(VLOOKUP(15,'Ficha 2. DATOS ACTUACIONES RHB'!$B$64:$AM$103,3,0),"")</f>
        <v/>
      </c>
      <c r="C120" s="768" t="str">
        <f>IFERROR(VLOOKUP(B120,'Ficha 2. DATOS ACTUACIONES RHB'!$D$64:$AR$103,2,0),"")</f>
        <v/>
      </c>
      <c r="D120" s="768"/>
      <c r="E120" s="768"/>
      <c r="F120" s="768"/>
      <c r="G120" s="768"/>
      <c r="H120" s="768"/>
      <c r="I120" s="769" t="str">
        <f>IFERROR(VLOOKUP(B120,'Ficha 2. DATOS ACTUACIONES RHB'!$D$64:$AR$103,27,0),"")</f>
        <v/>
      </c>
      <c r="J120" s="769"/>
      <c r="K120" s="770" t="str">
        <f>IFERROR(VLOOKUP(B120,'Ficha 2. DATOS ACTUACIONES RHB'!$D$64:$AR$103,19,0),"")</f>
        <v/>
      </c>
      <c r="L120" s="770"/>
      <c r="M120" s="770"/>
      <c r="N120" s="771" t="str">
        <f>IFERROR((VLOOKUP(B120,'Ficha 2. DATOS ACTUACIONES RHB'!$D$64:$AR$103,38,0)),"")</f>
        <v/>
      </c>
      <c r="O120" s="769"/>
      <c r="P120" s="769"/>
      <c r="Q120" s="769"/>
      <c r="R120" s="769" t="str">
        <f>IFERROR(VLOOKUP(B120,'Ficha 2. DATOS ACTUACIONES RHB'!$D$64:$AR$103,17,0),"")</f>
        <v/>
      </c>
      <c r="S120" s="769"/>
      <c r="T120" s="771" t="str">
        <f t="shared" si="23"/>
        <v/>
      </c>
      <c r="U120" s="769"/>
      <c r="V120" s="769"/>
      <c r="W120" s="769"/>
      <c r="X120" s="771" t="str">
        <f t="shared" si="21"/>
        <v/>
      </c>
      <c r="Y120" s="769"/>
      <c r="Z120" s="769"/>
      <c r="AA120" s="769"/>
      <c r="AB120" s="772" t="str">
        <f t="shared" si="20"/>
        <v/>
      </c>
      <c r="AC120" s="549"/>
      <c r="AD120" s="549"/>
      <c r="AE120" s="549"/>
      <c r="AF120" s="549"/>
      <c r="AG120" s="784">
        <f t="shared" si="22"/>
        <v>0</v>
      </c>
      <c r="AH120" s="785"/>
      <c r="AI120" s="785"/>
      <c r="AJ120" s="785"/>
      <c r="AK120" s="786"/>
      <c r="AL120" s="70"/>
      <c r="AM120" s="70"/>
      <c r="AN120" s="7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row>
    <row r="121" spans="2:993" ht="14.1" customHeight="1" x14ac:dyDescent="0.25">
      <c r="B121" s="111" t="str">
        <f>IFERROR(VLOOKUP(16,'Ficha 2. DATOS ACTUACIONES RHB'!$B$64:$AM$103,3,0),"")</f>
        <v/>
      </c>
      <c r="C121" s="768" t="str">
        <f>IFERROR(VLOOKUP(B121,'Ficha 2. DATOS ACTUACIONES RHB'!$D$64:$AR$103,2,0),"")</f>
        <v/>
      </c>
      <c r="D121" s="768"/>
      <c r="E121" s="768"/>
      <c r="F121" s="768"/>
      <c r="G121" s="768"/>
      <c r="H121" s="768"/>
      <c r="I121" s="769" t="str">
        <f>IFERROR(VLOOKUP(B121,'Ficha 2. DATOS ACTUACIONES RHB'!$D$64:$AR$103,27,0),"")</f>
        <v/>
      </c>
      <c r="J121" s="769"/>
      <c r="K121" s="770" t="str">
        <f>IFERROR(VLOOKUP(B121,'Ficha 2. DATOS ACTUACIONES RHB'!$D$64:$AR$103,19,0),"")</f>
        <v/>
      </c>
      <c r="L121" s="770"/>
      <c r="M121" s="770"/>
      <c r="N121" s="771" t="str">
        <f>IFERROR((VLOOKUP(B121,'Ficha 2. DATOS ACTUACIONES RHB'!$D$64:$AR$103,38,0)),"")</f>
        <v/>
      </c>
      <c r="O121" s="769"/>
      <c r="P121" s="769"/>
      <c r="Q121" s="769"/>
      <c r="R121" s="769" t="str">
        <f>IFERROR(VLOOKUP(B121,'Ficha 2. DATOS ACTUACIONES RHB'!$D$64:$AR$103,17,0),"")</f>
        <v/>
      </c>
      <c r="S121" s="769"/>
      <c r="T121" s="771" t="str">
        <f t="shared" si="23"/>
        <v/>
      </c>
      <c r="U121" s="769"/>
      <c r="V121" s="769"/>
      <c r="W121" s="769"/>
      <c r="X121" s="771" t="str">
        <f t="shared" si="21"/>
        <v/>
      </c>
      <c r="Y121" s="769"/>
      <c r="Z121" s="769"/>
      <c r="AA121" s="769"/>
      <c r="AB121" s="772" t="str">
        <f t="shared" si="20"/>
        <v/>
      </c>
      <c r="AC121" s="549"/>
      <c r="AD121" s="549"/>
      <c r="AE121" s="549"/>
      <c r="AF121" s="549"/>
      <c r="AG121" s="784">
        <f t="shared" si="22"/>
        <v>0</v>
      </c>
      <c r="AH121" s="785"/>
      <c r="AI121" s="785"/>
      <c r="AJ121" s="785"/>
      <c r="AK121" s="786"/>
      <c r="AL121" s="70"/>
      <c r="AM121" s="70"/>
      <c r="AN121" s="70"/>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row>
    <row r="122" spans="2:993" ht="14.1" customHeight="1" x14ac:dyDescent="0.25">
      <c r="B122" s="111" t="str">
        <f>IFERROR(VLOOKUP(17,'Ficha 2. DATOS ACTUACIONES RHB'!$B$64:$AM$103,3,0),"")</f>
        <v/>
      </c>
      <c r="C122" s="768" t="str">
        <f>IFERROR(VLOOKUP(B122,'Ficha 2. DATOS ACTUACIONES RHB'!$D$64:$AR$103,2,0),"")</f>
        <v/>
      </c>
      <c r="D122" s="768"/>
      <c r="E122" s="768"/>
      <c r="F122" s="768"/>
      <c r="G122" s="768"/>
      <c r="H122" s="768"/>
      <c r="I122" s="769" t="str">
        <f>IFERROR(VLOOKUP(B122,'Ficha 2. DATOS ACTUACIONES RHB'!$D$64:$AR$103,27,0),"")</f>
        <v/>
      </c>
      <c r="J122" s="769"/>
      <c r="K122" s="770" t="str">
        <f>IFERROR(VLOOKUP(B122,'Ficha 2. DATOS ACTUACIONES RHB'!$D$64:$AR$103,19,0),"")</f>
        <v/>
      </c>
      <c r="L122" s="770"/>
      <c r="M122" s="770"/>
      <c r="N122" s="771" t="str">
        <f>IFERROR((VLOOKUP(B122,'Ficha 2. DATOS ACTUACIONES RHB'!$D$64:$AR$103,38,0)),"")</f>
        <v/>
      </c>
      <c r="O122" s="769"/>
      <c r="P122" s="769"/>
      <c r="Q122" s="769"/>
      <c r="R122" s="769" t="str">
        <f>IFERROR(VLOOKUP(B122,'Ficha 2. DATOS ACTUACIONES RHB'!$D$64:$AR$103,17,0),"")</f>
        <v/>
      </c>
      <c r="S122" s="769"/>
      <c r="T122" s="771" t="str">
        <f t="shared" si="23"/>
        <v/>
      </c>
      <c r="U122" s="769"/>
      <c r="V122" s="769"/>
      <c r="W122" s="769"/>
      <c r="X122" s="771" t="str">
        <f t="shared" si="21"/>
        <v/>
      </c>
      <c r="Y122" s="769"/>
      <c r="Z122" s="769"/>
      <c r="AA122" s="769"/>
      <c r="AB122" s="772" t="str">
        <f t="shared" si="20"/>
        <v/>
      </c>
      <c r="AC122" s="549"/>
      <c r="AD122" s="549"/>
      <c r="AE122" s="549"/>
      <c r="AF122" s="549"/>
      <c r="AG122" s="784">
        <f t="shared" si="22"/>
        <v>0</v>
      </c>
      <c r="AH122" s="785"/>
      <c r="AI122" s="785"/>
      <c r="AJ122" s="785"/>
      <c r="AK122" s="786"/>
      <c r="AL122" s="70"/>
      <c r="AM122" s="70"/>
      <c r="AN122" s="70"/>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row>
    <row r="123" spans="2:993" ht="14.1" customHeight="1" x14ac:dyDescent="0.25">
      <c r="B123" s="111" t="str">
        <f>IFERROR(VLOOKUP(18,'Ficha 2. DATOS ACTUACIONES RHB'!$B$64:$AM$103,3,0),"")</f>
        <v/>
      </c>
      <c r="C123" s="768" t="str">
        <f>IFERROR(VLOOKUP(B123,'Ficha 2. DATOS ACTUACIONES RHB'!$D$64:$AR$103,2,0),"")</f>
        <v/>
      </c>
      <c r="D123" s="768"/>
      <c r="E123" s="768"/>
      <c r="F123" s="768"/>
      <c r="G123" s="768"/>
      <c r="H123" s="768"/>
      <c r="I123" s="769" t="str">
        <f>IFERROR(VLOOKUP(B123,'Ficha 2. DATOS ACTUACIONES RHB'!$D$64:$AR$103,27,0),"")</f>
        <v/>
      </c>
      <c r="J123" s="769"/>
      <c r="K123" s="770" t="str">
        <f>IFERROR(VLOOKUP(B123,'Ficha 2. DATOS ACTUACIONES RHB'!$D$64:$AR$103,19,0),"")</f>
        <v/>
      </c>
      <c r="L123" s="770"/>
      <c r="M123" s="770"/>
      <c r="N123" s="771" t="str">
        <f>IFERROR((VLOOKUP(B123,'Ficha 2. DATOS ACTUACIONES RHB'!$D$64:$AR$103,38,0)),"")</f>
        <v/>
      </c>
      <c r="O123" s="769"/>
      <c r="P123" s="769"/>
      <c r="Q123" s="769"/>
      <c r="R123" s="769" t="str">
        <f>IFERROR(VLOOKUP(B123,'Ficha 2. DATOS ACTUACIONES RHB'!$D$64:$AR$103,17,0),"")</f>
        <v/>
      </c>
      <c r="S123" s="769"/>
      <c r="T123" s="771" t="str">
        <f t="shared" si="23"/>
        <v/>
      </c>
      <c r="U123" s="769"/>
      <c r="V123" s="769"/>
      <c r="W123" s="769"/>
      <c r="X123" s="771" t="str">
        <f t="shared" si="21"/>
        <v/>
      </c>
      <c r="Y123" s="769"/>
      <c r="Z123" s="769"/>
      <c r="AA123" s="769"/>
      <c r="AB123" s="772" t="str">
        <f t="shared" si="20"/>
        <v/>
      </c>
      <c r="AC123" s="549"/>
      <c r="AD123" s="549"/>
      <c r="AE123" s="549"/>
      <c r="AF123" s="549"/>
      <c r="AG123" s="784">
        <f t="shared" si="22"/>
        <v>0</v>
      </c>
      <c r="AH123" s="785"/>
      <c r="AI123" s="785"/>
      <c r="AJ123" s="785"/>
      <c r="AK123" s="786"/>
      <c r="AL123" s="70"/>
      <c r="AM123" s="70"/>
      <c r="AN123" s="70"/>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row>
    <row r="124" spans="2:993" ht="14.1" customHeight="1" x14ac:dyDescent="0.25">
      <c r="B124" s="111" t="str">
        <f>IFERROR(VLOOKUP(19,'Ficha 2. DATOS ACTUACIONES RHB'!$B$64:$AM$103,3,0),"")</f>
        <v/>
      </c>
      <c r="C124" s="768" t="str">
        <f>IFERROR(VLOOKUP(B124,'Ficha 2. DATOS ACTUACIONES RHB'!$D$64:$AR$103,2,0),"")</f>
        <v/>
      </c>
      <c r="D124" s="768"/>
      <c r="E124" s="768"/>
      <c r="F124" s="768"/>
      <c r="G124" s="768"/>
      <c r="H124" s="768"/>
      <c r="I124" s="769" t="str">
        <f>IFERROR(VLOOKUP(B124,'Ficha 2. DATOS ACTUACIONES RHB'!$D$64:$AR$103,27,0),"")</f>
        <v/>
      </c>
      <c r="J124" s="769"/>
      <c r="K124" s="770" t="str">
        <f>IFERROR(VLOOKUP(B124,'Ficha 2. DATOS ACTUACIONES RHB'!$D$64:$AR$103,19,0),"")</f>
        <v/>
      </c>
      <c r="L124" s="770"/>
      <c r="M124" s="770"/>
      <c r="N124" s="771" t="str">
        <f>IFERROR((VLOOKUP(B124,'Ficha 2. DATOS ACTUACIONES RHB'!$D$64:$AR$103,38,0)),"")</f>
        <v/>
      </c>
      <c r="O124" s="769"/>
      <c r="P124" s="769"/>
      <c r="Q124" s="769"/>
      <c r="R124" s="769" t="str">
        <f>IFERROR(VLOOKUP(B124,'Ficha 2. DATOS ACTUACIONES RHB'!$D$64:$AR$103,17,0),"")</f>
        <v/>
      </c>
      <c r="S124" s="769"/>
      <c r="T124" s="771" t="str">
        <f t="shared" si="23"/>
        <v/>
      </c>
      <c r="U124" s="769"/>
      <c r="V124" s="769"/>
      <c r="W124" s="769"/>
      <c r="X124" s="771" t="str">
        <f t="shared" si="21"/>
        <v/>
      </c>
      <c r="Y124" s="769"/>
      <c r="Z124" s="769"/>
      <c r="AA124" s="769"/>
      <c r="AB124" s="772" t="str">
        <f t="shared" si="20"/>
        <v/>
      </c>
      <c r="AC124" s="549"/>
      <c r="AD124" s="549"/>
      <c r="AE124" s="549"/>
      <c r="AF124" s="549"/>
      <c r="AG124" s="784">
        <f t="shared" si="22"/>
        <v>0</v>
      </c>
      <c r="AH124" s="785"/>
      <c r="AI124" s="785"/>
      <c r="AJ124" s="785"/>
      <c r="AK124" s="786"/>
      <c r="AL124" s="70"/>
      <c r="AM124" s="70"/>
      <c r="AN124" s="70"/>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row>
    <row r="125" spans="2:993" ht="12.75" customHeight="1" x14ac:dyDescent="0.25">
      <c r="B125" s="111" t="str">
        <f>IFERROR(VLOOKUP(20,'Ficha 2. DATOS ACTUACIONES RHB'!$B$64:$AM$103,3,0),"")</f>
        <v/>
      </c>
      <c r="C125" s="768" t="str">
        <f>IFERROR(VLOOKUP(B125,'Ficha 2. DATOS ACTUACIONES RHB'!$D$64:$AR$103,2,0),"")</f>
        <v/>
      </c>
      <c r="D125" s="768"/>
      <c r="E125" s="768"/>
      <c r="F125" s="768"/>
      <c r="G125" s="768"/>
      <c r="H125" s="768"/>
      <c r="I125" s="769" t="str">
        <f>IFERROR(VLOOKUP(B125,'Ficha 2. DATOS ACTUACIONES RHB'!$D$64:$AR$103,27,0),"")</f>
        <v/>
      </c>
      <c r="J125" s="769"/>
      <c r="K125" s="770" t="str">
        <f>IFERROR(VLOOKUP(B125,'Ficha 2. DATOS ACTUACIONES RHB'!$D$64:$AR$103,19,0),"")</f>
        <v/>
      </c>
      <c r="L125" s="770"/>
      <c r="M125" s="770"/>
      <c r="N125" s="771" t="str">
        <f>IFERROR((VLOOKUP(B125,'Ficha 2. DATOS ACTUACIONES RHB'!$D$64:$AR$103,38,0)),"")</f>
        <v/>
      </c>
      <c r="O125" s="769"/>
      <c r="P125" s="769"/>
      <c r="Q125" s="769"/>
      <c r="R125" s="769" t="str">
        <f>IFERROR(VLOOKUP(B125,'Ficha 2. DATOS ACTUACIONES RHB'!$D$64:$AR$103,17,0),"")</f>
        <v/>
      </c>
      <c r="S125" s="769"/>
      <c r="T125" s="771" t="str">
        <f t="shared" si="23"/>
        <v/>
      </c>
      <c r="U125" s="769"/>
      <c r="V125" s="769"/>
      <c r="W125" s="769"/>
      <c r="X125" s="771" t="str">
        <f t="shared" si="21"/>
        <v/>
      </c>
      <c r="Y125" s="769"/>
      <c r="Z125" s="769"/>
      <c r="AA125" s="769"/>
      <c r="AB125" s="772" t="str">
        <f t="shared" si="20"/>
        <v/>
      </c>
      <c r="AC125" s="549"/>
      <c r="AD125" s="549"/>
      <c r="AE125" s="549"/>
      <c r="AF125" s="549"/>
      <c r="AG125" s="784">
        <f t="shared" si="22"/>
        <v>0</v>
      </c>
      <c r="AH125" s="785"/>
      <c r="AI125" s="785"/>
      <c r="AJ125" s="785"/>
      <c r="AK125" s="786"/>
      <c r="AL125" s="70"/>
      <c r="AM125" s="70"/>
      <c r="AN125" s="70"/>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row>
    <row r="126" spans="2:993" ht="12.75" customHeight="1" x14ac:dyDescent="0.25">
      <c r="B126" s="111" t="str">
        <f>IFERROR(VLOOKUP(21,'Ficha 2. DATOS ACTUACIONES RHB'!$B$64:$AM$103,3,0),"")</f>
        <v/>
      </c>
      <c r="C126" s="768" t="str">
        <f>IFERROR(VLOOKUP(B126,'Ficha 2. DATOS ACTUACIONES RHB'!$D$64:$AR$103,2,0),"")</f>
        <v/>
      </c>
      <c r="D126" s="768"/>
      <c r="E126" s="768"/>
      <c r="F126" s="768"/>
      <c r="G126" s="768"/>
      <c r="H126" s="768"/>
      <c r="I126" s="769" t="str">
        <f>IFERROR(VLOOKUP(B126,'Ficha 2. DATOS ACTUACIONES RHB'!$D$64:$AR$103,27,0),"")</f>
        <v/>
      </c>
      <c r="J126" s="769"/>
      <c r="K126" s="770" t="str">
        <f>IFERROR(VLOOKUP(B126,'Ficha 2. DATOS ACTUACIONES RHB'!$D$64:$AR$103,19,0),"")</f>
        <v/>
      </c>
      <c r="L126" s="770"/>
      <c r="M126" s="770"/>
      <c r="N126" s="771" t="str">
        <f>IFERROR((VLOOKUP(B126,'Ficha 2. DATOS ACTUACIONES RHB'!$D$64:$AR$103,38,0)),"")</f>
        <v/>
      </c>
      <c r="O126" s="769"/>
      <c r="P126" s="769"/>
      <c r="Q126" s="769"/>
      <c r="R126" s="769" t="str">
        <f>IFERROR(VLOOKUP(B126,'Ficha 2. DATOS ACTUACIONES RHB'!$D$64:$AR$103,17,0),"")</f>
        <v/>
      </c>
      <c r="S126" s="769"/>
      <c r="T126" s="771" t="str">
        <f t="shared" si="23"/>
        <v/>
      </c>
      <c r="U126" s="769"/>
      <c r="V126" s="769"/>
      <c r="W126" s="769"/>
      <c r="X126" s="771" t="str">
        <f t="shared" si="21"/>
        <v/>
      </c>
      <c r="Y126" s="769"/>
      <c r="Z126" s="769"/>
      <c r="AA126" s="769"/>
      <c r="AB126" s="772" t="str">
        <f t="shared" si="20"/>
        <v/>
      </c>
      <c r="AC126" s="549"/>
      <c r="AD126" s="549"/>
      <c r="AE126" s="549"/>
      <c r="AF126" s="549"/>
      <c r="AG126" s="784">
        <f t="shared" si="22"/>
        <v>0</v>
      </c>
      <c r="AH126" s="785"/>
      <c r="AI126" s="785"/>
      <c r="AJ126" s="785"/>
      <c r="AK126" s="786"/>
      <c r="AL126" s="70"/>
      <c r="AM126" s="70"/>
      <c r="AN126" s="70"/>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row>
    <row r="127" spans="2:993" ht="12.75" customHeight="1" x14ac:dyDescent="0.25">
      <c r="B127" s="111" t="str">
        <f>IFERROR(VLOOKUP(22,'Ficha 2. DATOS ACTUACIONES RHB'!$B$64:$AM$103,3,0),"")</f>
        <v/>
      </c>
      <c r="C127" s="768" t="str">
        <f>IFERROR(VLOOKUP(B127,'Ficha 2. DATOS ACTUACIONES RHB'!$D$64:$AR$103,2,0),"")</f>
        <v/>
      </c>
      <c r="D127" s="768"/>
      <c r="E127" s="768"/>
      <c r="F127" s="768"/>
      <c r="G127" s="768"/>
      <c r="H127" s="768"/>
      <c r="I127" s="769" t="str">
        <f>IFERROR(VLOOKUP(B127,'Ficha 2. DATOS ACTUACIONES RHB'!$D$64:$AR$103,27,0),"")</f>
        <v/>
      </c>
      <c r="J127" s="769"/>
      <c r="K127" s="770" t="str">
        <f>IFERROR(VLOOKUP(B127,'Ficha 2. DATOS ACTUACIONES RHB'!$D$64:$AR$103,19,0),"")</f>
        <v/>
      </c>
      <c r="L127" s="770"/>
      <c r="M127" s="770"/>
      <c r="N127" s="771" t="str">
        <f>IFERROR((VLOOKUP(B127,'Ficha 2. DATOS ACTUACIONES RHB'!$D$64:$AR$103,38,0)),"")</f>
        <v/>
      </c>
      <c r="O127" s="769"/>
      <c r="P127" s="769"/>
      <c r="Q127" s="769"/>
      <c r="R127" s="769" t="str">
        <f>IFERROR(VLOOKUP(B127,'Ficha 2. DATOS ACTUACIONES RHB'!$D$64:$AR$103,17,0),"")</f>
        <v/>
      </c>
      <c r="S127" s="769"/>
      <c r="T127" s="771" t="str">
        <f t="shared" si="23"/>
        <v/>
      </c>
      <c r="U127" s="769"/>
      <c r="V127" s="769"/>
      <c r="W127" s="769"/>
      <c r="X127" s="771" t="str">
        <f t="shared" si="21"/>
        <v/>
      </c>
      <c r="Y127" s="769"/>
      <c r="Z127" s="769"/>
      <c r="AA127" s="769"/>
      <c r="AB127" s="772" t="str">
        <f t="shared" si="20"/>
        <v/>
      </c>
      <c r="AC127" s="549"/>
      <c r="AD127" s="549"/>
      <c r="AE127" s="549"/>
      <c r="AF127" s="549"/>
      <c r="AG127" s="784">
        <f t="shared" si="22"/>
        <v>0</v>
      </c>
      <c r="AH127" s="785"/>
      <c r="AI127" s="785"/>
      <c r="AJ127" s="785"/>
      <c r="AK127" s="786"/>
      <c r="AL127" s="70"/>
      <c r="AM127" s="70"/>
      <c r="AN127" s="70"/>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row>
    <row r="128" spans="2:993" ht="12.75" customHeight="1" x14ac:dyDescent="0.25">
      <c r="B128" s="111" t="str">
        <f>IFERROR(VLOOKUP(23,'Ficha 2. DATOS ACTUACIONES RHB'!$B$64:$AM$103,3,0),"")</f>
        <v/>
      </c>
      <c r="C128" s="768" t="str">
        <f>IFERROR(VLOOKUP(B128,'Ficha 2. DATOS ACTUACIONES RHB'!$D$64:$AR$103,2,0),"")</f>
        <v/>
      </c>
      <c r="D128" s="768"/>
      <c r="E128" s="768"/>
      <c r="F128" s="768"/>
      <c r="G128" s="768"/>
      <c r="H128" s="768"/>
      <c r="I128" s="769" t="str">
        <f>IFERROR(VLOOKUP(B128,'Ficha 2. DATOS ACTUACIONES RHB'!$D$64:$AR$103,27,0),"")</f>
        <v/>
      </c>
      <c r="J128" s="769"/>
      <c r="K128" s="770" t="str">
        <f>IFERROR(VLOOKUP(B128,'Ficha 2. DATOS ACTUACIONES RHB'!$D$64:$AR$103,19,0),"")</f>
        <v/>
      </c>
      <c r="L128" s="770"/>
      <c r="M128" s="770"/>
      <c r="N128" s="771" t="str">
        <f>IFERROR((VLOOKUP(B128,'Ficha 2. DATOS ACTUACIONES RHB'!$D$64:$AR$103,38,0)),"")</f>
        <v/>
      </c>
      <c r="O128" s="769"/>
      <c r="P128" s="769"/>
      <c r="Q128" s="769"/>
      <c r="R128" s="769" t="str">
        <f>IFERROR(VLOOKUP(B128,'Ficha 2. DATOS ACTUACIONES RHB'!$D$64:$AR$103,17,0),"")</f>
        <v/>
      </c>
      <c r="S128" s="769"/>
      <c r="T128" s="771" t="str">
        <f t="shared" si="23"/>
        <v/>
      </c>
      <c r="U128" s="769"/>
      <c r="V128" s="769"/>
      <c r="W128" s="769"/>
      <c r="X128" s="771" t="str">
        <f t="shared" si="21"/>
        <v/>
      </c>
      <c r="Y128" s="769"/>
      <c r="Z128" s="769"/>
      <c r="AA128" s="769"/>
      <c r="AB128" s="772" t="str">
        <f t="shared" si="20"/>
        <v/>
      </c>
      <c r="AC128" s="549"/>
      <c r="AD128" s="549"/>
      <c r="AE128" s="549"/>
      <c r="AF128" s="549"/>
      <c r="AG128" s="784">
        <f t="shared" si="22"/>
        <v>0</v>
      </c>
      <c r="AH128" s="785"/>
      <c r="AI128" s="785"/>
      <c r="AJ128" s="785"/>
      <c r="AK128" s="786"/>
      <c r="AL128" s="70"/>
      <c r="AM128" s="70"/>
      <c r="AN128" s="70"/>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row>
    <row r="129" spans="2:993" ht="12.75" customHeight="1" x14ac:dyDescent="0.25">
      <c r="B129" s="111" t="str">
        <f>IFERROR(VLOOKUP(24,'Ficha 2. DATOS ACTUACIONES RHB'!$B$64:$AM$103,3,0),"")</f>
        <v/>
      </c>
      <c r="C129" s="768" t="str">
        <f>IFERROR(VLOOKUP(B129,'Ficha 2. DATOS ACTUACIONES RHB'!$D$64:$AR$103,2,0),"")</f>
        <v/>
      </c>
      <c r="D129" s="768"/>
      <c r="E129" s="768"/>
      <c r="F129" s="768"/>
      <c r="G129" s="768"/>
      <c r="H129" s="768"/>
      <c r="I129" s="769" t="str">
        <f>IFERROR(VLOOKUP(B129,'Ficha 2. DATOS ACTUACIONES RHB'!$D$64:$AR$103,27,0),"")</f>
        <v/>
      </c>
      <c r="J129" s="769"/>
      <c r="K129" s="770" t="str">
        <f>IFERROR(VLOOKUP(B129,'Ficha 2. DATOS ACTUACIONES RHB'!$D$64:$AR$103,19,0),"")</f>
        <v/>
      </c>
      <c r="L129" s="770"/>
      <c r="M129" s="770"/>
      <c r="N129" s="771" t="str">
        <f>IFERROR((VLOOKUP(B129,'Ficha 2. DATOS ACTUACIONES RHB'!$D$64:$AR$103,38,0)),"")</f>
        <v/>
      </c>
      <c r="O129" s="769"/>
      <c r="P129" s="769"/>
      <c r="Q129" s="769"/>
      <c r="R129" s="769" t="str">
        <f>IFERROR(VLOOKUP(B129,'Ficha 2. DATOS ACTUACIONES RHB'!$D$64:$AR$103,17,0),"")</f>
        <v/>
      </c>
      <c r="S129" s="769"/>
      <c r="T129" s="771" t="str">
        <f t="shared" si="23"/>
        <v/>
      </c>
      <c r="U129" s="769"/>
      <c r="V129" s="769"/>
      <c r="W129" s="769"/>
      <c r="X129" s="771" t="str">
        <f t="shared" si="21"/>
        <v/>
      </c>
      <c r="Y129" s="769"/>
      <c r="Z129" s="769"/>
      <c r="AA129" s="769"/>
      <c r="AB129" s="772" t="str">
        <f t="shared" si="20"/>
        <v/>
      </c>
      <c r="AC129" s="549"/>
      <c r="AD129" s="549"/>
      <c r="AE129" s="549"/>
      <c r="AF129" s="549"/>
      <c r="AG129" s="784">
        <f t="shared" si="22"/>
        <v>0</v>
      </c>
      <c r="AH129" s="785"/>
      <c r="AI129" s="785"/>
      <c r="AJ129" s="785"/>
      <c r="AK129" s="786"/>
      <c r="AL129" s="70"/>
      <c r="AM129" s="70"/>
      <c r="AN129" s="70"/>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row>
    <row r="130" spans="2:993" ht="12.75" customHeight="1" x14ac:dyDescent="0.25">
      <c r="B130" s="111" t="str">
        <f>IFERROR(VLOOKUP(25,'Ficha 2. DATOS ACTUACIONES RHB'!$B$64:$AM$103,3,0),"")</f>
        <v/>
      </c>
      <c r="C130" s="768" t="str">
        <f>IFERROR(VLOOKUP(B130,'Ficha 2. DATOS ACTUACIONES RHB'!$D$64:$AR$103,2,0),"")</f>
        <v/>
      </c>
      <c r="D130" s="768"/>
      <c r="E130" s="768"/>
      <c r="F130" s="768"/>
      <c r="G130" s="768"/>
      <c r="H130" s="768"/>
      <c r="I130" s="769" t="str">
        <f>IFERROR(VLOOKUP(B130,'Ficha 2. DATOS ACTUACIONES RHB'!$D$64:$AR$103,27,0),"")</f>
        <v/>
      </c>
      <c r="J130" s="769"/>
      <c r="K130" s="770" t="str">
        <f>IFERROR(VLOOKUP(B130,'Ficha 2. DATOS ACTUACIONES RHB'!$D$64:$AR$103,19,0),"")</f>
        <v/>
      </c>
      <c r="L130" s="770"/>
      <c r="M130" s="770"/>
      <c r="N130" s="771" t="str">
        <f>IFERROR((VLOOKUP(B130,'Ficha 2. DATOS ACTUACIONES RHB'!$D$64:$AR$103,38,0)),"")</f>
        <v/>
      </c>
      <c r="O130" s="769"/>
      <c r="P130" s="769"/>
      <c r="Q130" s="769"/>
      <c r="R130" s="769" t="str">
        <f>IFERROR(VLOOKUP(B130,'Ficha 2. DATOS ACTUACIONES RHB'!$D$64:$AR$103,17,0),"")</f>
        <v/>
      </c>
      <c r="S130" s="769"/>
      <c r="T130" s="771" t="str">
        <f t="shared" si="23"/>
        <v/>
      </c>
      <c r="U130" s="769"/>
      <c r="V130" s="769"/>
      <c r="W130" s="769"/>
      <c r="X130" s="771" t="str">
        <f t="shared" si="21"/>
        <v/>
      </c>
      <c r="Y130" s="769"/>
      <c r="Z130" s="769"/>
      <c r="AA130" s="769"/>
      <c r="AB130" s="772" t="str">
        <f t="shared" si="20"/>
        <v/>
      </c>
      <c r="AC130" s="549"/>
      <c r="AD130" s="549"/>
      <c r="AE130" s="549"/>
      <c r="AF130" s="549"/>
      <c r="AG130" s="784">
        <f t="shared" si="22"/>
        <v>0</v>
      </c>
      <c r="AH130" s="785"/>
      <c r="AI130" s="785"/>
      <c r="AJ130" s="785"/>
      <c r="AK130" s="786"/>
      <c r="AL130" s="70"/>
      <c r="AM130" s="70"/>
      <c r="AN130" s="7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row>
    <row r="131" spans="2:993" ht="12.75" customHeight="1" x14ac:dyDescent="0.25">
      <c r="B131" s="111" t="str">
        <f>IFERROR(VLOOKUP(26,'Ficha 2. DATOS ACTUACIONES RHB'!$B$64:$AM$103,3,0),"")</f>
        <v/>
      </c>
      <c r="C131" s="768" t="str">
        <f>IFERROR(VLOOKUP(B131,'Ficha 2. DATOS ACTUACIONES RHB'!$D$64:$AR$103,2,0),"")</f>
        <v/>
      </c>
      <c r="D131" s="768"/>
      <c r="E131" s="768"/>
      <c r="F131" s="768"/>
      <c r="G131" s="768"/>
      <c r="H131" s="768"/>
      <c r="I131" s="769" t="str">
        <f>IFERROR(VLOOKUP(B131,'Ficha 2. DATOS ACTUACIONES RHB'!$D$64:$AR$103,27,0),"")</f>
        <v/>
      </c>
      <c r="J131" s="769"/>
      <c r="K131" s="770" t="str">
        <f>IFERROR(VLOOKUP(B131,'Ficha 2. DATOS ACTUACIONES RHB'!$D$64:$AR$103,19,0),"")</f>
        <v/>
      </c>
      <c r="L131" s="770"/>
      <c r="M131" s="770"/>
      <c r="N131" s="771" t="str">
        <f>IFERROR((VLOOKUP(B131,'Ficha 2. DATOS ACTUACIONES RHB'!$D$64:$AR$103,38,0)),"")</f>
        <v/>
      </c>
      <c r="O131" s="769"/>
      <c r="P131" s="769"/>
      <c r="Q131" s="769"/>
      <c r="R131" s="769" t="str">
        <f>IFERROR(VLOOKUP(B131,'Ficha 2. DATOS ACTUACIONES RHB'!$D$64:$AR$103,17,0),"")</f>
        <v/>
      </c>
      <c r="S131" s="769"/>
      <c r="T131" s="771" t="str">
        <f t="shared" si="23"/>
        <v/>
      </c>
      <c r="U131" s="769"/>
      <c r="V131" s="769"/>
      <c r="W131" s="769"/>
      <c r="X131" s="771" t="str">
        <f t="shared" si="21"/>
        <v/>
      </c>
      <c r="Y131" s="769"/>
      <c r="Z131" s="769"/>
      <c r="AA131" s="769"/>
      <c r="AB131" s="772" t="str">
        <f t="shared" si="20"/>
        <v/>
      </c>
      <c r="AC131" s="549"/>
      <c r="AD131" s="549"/>
      <c r="AE131" s="549"/>
      <c r="AF131" s="549"/>
      <c r="AG131" s="784">
        <f t="shared" si="22"/>
        <v>0</v>
      </c>
      <c r="AH131" s="785"/>
      <c r="AI131" s="785"/>
      <c r="AJ131" s="785"/>
      <c r="AK131" s="786"/>
      <c r="AL131" s="70"/>
      <c r="AM131" s="70"/>
      <c r="AN131" s="70"/>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row>
    <row r="132" spans="2:993" ht="12.75" customHeight="1" x14ac:dyDescent="0.25">
      <c r="B132" s="111" t="str">
        <f>IFERROR(VLOOKUP(27,'Ficha 2. DATOS ACTUACIONES RHB'!$B$64:$AM$103,3,0),"")</f>
        <v/>
      </c>
      <c r="C132" s="768" t="str">
        <f>IFERROR(VLOOKUP(B132,'Ficha 2. DATOS ACTUACIONES RHB'!$D$64:$AR$103,2,0),"")</f>
        <v/>
      </c>
      <c r="D132" s="768"/>
      <c r="E132" s="768"/>
      <c r="F132" s="768"/>
      <c r="G132" s="768"/>
      <c r="H132" s="768"/>
      <c r="I132" s="769" t="str">
        <f>IFERROR(VLOOKUP(B132,'Ficha 2. DATOS ACTUACIONES RHB'!$D$64:$AR$103,27,0),"")</f>
        <v/>
      </c>
      <c r="J132" s="769"/>
      <c r="K132" s="770" t="str">
        <f>IFERROR(VLOOKUP(B132,'Ficha 2. DATOS ACTUACIONES RHB'!$D$64:$AR$103,19,0),"")</f>
        <v/>
      </c>
      <c r="L132" s="770"/>
      <c r="M132" s="770"/>
      <c r="N132" s="771" t="str">
        <f>IFERROR((VLOOKUP(B132,'Ficha 2. DATOS ACTUACIONES RHB'!$D$64:$AR$103,38,0)),"")</f>
        <v/>
      </c>
      <c r="O132" s="769"/>
      <c r="P132" s="769"/>
      <c r="Q132" s="769"/>
      <c r="R132" s="769" t="str">
        <f>IFERROR(VLOOKUP(B132,'Ficha 2. DATOS ACTUACIONES RHB'!$D$64:$AR$103,17,0),"")</f>
        <v/>
      </c>
      <c r="S132" s="769"/>
      <c r="T132" s="771" t="str">
        <f t="shared" si="23"/>
        <v/>
      </c>
      <c r="U132" s="769"/>
      <c r="V132" s="769"/>
      <c r="W132" s="769"/>
      <c r="X132" s="771" t="str">
        <f t="shared" si="21"/>
        <v/>
      </c>
      <c r="Y132" s="769"/>
      <c r="Z132" s="769"/>
      <c r="AA132" s="769"/>
      <c r="AB132" s="772" t="str">
        <f t="shared" si="20"/>
        <v/>
      </c>
      <c r="AC132" s="549"/>
      <c r="AD132" s="549"/>
      <c r="AE132" s="549"/>
      <c r="AF132" s="549"/>
      <c r="AG132" s="784">
        <f t="shared" si="22"/>
        <v>0</v>
      </c>
      <c r="AH132" s="785"/>
      <c r="AI132" s="785"/>
      <c r="AJ132" s="785"/>
      <c r="AK132" s="786"/>
      <c r="AL132" s="70"/>
      <c r="AM132" s="70"/>
      <c r="AN132" s="70"/>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row>
    <row r="133" spans="2:993" ht="12.75" customHeight="1" x14ac:dyDescent="0.25">
      <c r="B133" s="111" t="str">
        <f>IFERROR(VLOOKUP(28,'Ficha 2. DATOS ACTUACIONES RHB'!$B$64:$AM$103,3,0),"")</f>
        <v/>
      </c>
      <c r="C133" s="768" t="str">
        <f>IFERROR(VLOOKUP(B133,'Ficha 2. DATOS ACTUACIONES RHB'!$D$64:$AR$103,2,0),"")</f>
        <v/>
      </c>
      <c r="D133" s="768"/>
      <c r="E133" s="768"/>
      <c r="F133" s="768"/>
      <c r="G133" s="768"/>
      <c r="H133" s="768"/>
      <c r="I133" s="769" t="str">
        <f>IFERROR(VLOOKUP(B133,'Ficha 2. DATOS ACTUACIONES RHB'!$D$64:$AR$103,27,0),"")</f>
        <v/>
      </c>
      <c r="J133" s="769"/>
      <c r="K133" s="770" t="str">
        <f>IFERROR(VLOOKUP(B133,'Ficha 2. DATOS ACTUACIONES RHB'!$D$64:$AR$103,19,0),"")</f>
        <v/>
      </c>
      <c r="L133" s="770"/>
      <c r="M133" s="770"/>
      <c r="N133" s="771" t="str">
        <f>IFERROR((VLOOKUP(B133,'Ficha 2. DATOS ACTUACIONES RHB'!$D$64:$AR$103,38,0)),"")</f>
        <v/>
      </c>
      <c r="O133" s="769"/>
      <c r="P133" s="769"/>
      <c r="Q133" s="769"/>
      <c r="R133" s="769" t="str">
        <f>IFERROR(VLOOKUP(B133,'Ficha 2. DATOS ACTUACIONES RHB'!$D$64:$AR$103,17,0),"")</f>
        <v/>
      </c>
      <c r="S133" s="769"/>
      <c r="T133" s="771" t="str">
        <f t="shared" si="23"/>
        <v/>
      </c>
      <c r="U133" s="769"/>
      <c r="V133" s="769"/>
      <c r="W133" s="769"/>
      <c r="X133" s="771" t="str">
        <f t="shared" si="21"/>
        <v/>
      </c>
      <c r="Y133" s="769"/>
      <c r="Z133" s="769"/>
      <c r="AA133" s="769"/>
      <c r="AB133" s="772" t="str">
        <f t="shared" si="20"/>
        <v/>
      </c>
      <c r="AC133" s="549"/>
      <c r="AD133" s="549"/>
      <c r="AE133" s="549"/>
      <c r="AF133" s="549"/>
      <c r="AG133" s="784">
        <f t="shared" si="22"/>
        <v>0</v>
      </c>
      <c r="AH133" s="785"/>
      <c r="AI133" s="785"/>
      <c r="AJ133" s="785"/>
      <c r="AK133" s="786"/>
      <c r="AL133" s="70"/>
      <c r="AM133" s="70"/>
      <c r="AN133" s="70"/>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row>
    <row r="134" spans="2:993" ht="12.75" customHeight="1" x14ac:dyDescent="0.25">
      <c r="B134" s="111" t="str">
        <f>IFERROR(VLOOKUP(29,'Ficha 2. DATOS ACTUACIONES RHB'!$B$64:$AM$103,3,0),"")</f>
        <v/>
      </c>
      <c r="C134" s="768" t="str">
        <f>IFERROR(VLOOKUP(B134,'Ficha 2. DATOS ACTUACIONES RHB'!$D$64:$AR$103,2,0),"")</f>
        <v/>
      </c>
      <c r="D134" s="768"/>
      <c r="E134" s="768"/>
      <c r="F134" s="768"/>
      <c r="G134" s="768"/>
      <c r="H134" s="768"/>
      <c r="I134" s="769" t="str">
        <f>IFERROR(VLOOKUP(B134,'Ficha 2. DATOS ACTUACIONES RHB'!$D$64:$AR$103,27,0),"")</f>
        <v/>
      </c>
      <c r="J134" s="769"/>
      <c r="K134" s="770" t="str">
        <f>IFERROR(VLOOKUP(B134,'Ficha 2. DATOS ACTUACIONES RHB'!$D$64:$AR$103,19,0),"")</f>
        <v/>
      </c>
      <c r="L134" s="770"/>
      <c r="M134" s="770"/>
      <c r="N134" s="771" t="str">
        <f>IFERROR((VLOOKUP(B134,'Ficha 2. DATOS ACTUACIONES RHB'!$D$64:$AR$103,38,0)),"")</f>
        <v/>
      </c>
      <c r="O134" s="769"/>
      <c r="P134" s="769"/>
      <c r="Q134" s="769"/>
      <c r="R134" s="769" t="str">
        <f>IFERROR(VLOOKUP(B134,'Ficha 2. DATOS ACTUACIONES RHB'!$D$64:$AR$103,17,0),"")</f>
        <v/>
      </c>
      <c r="S134" s="769"/>
      <c r="T134" s="771" t="str">
        <f t="shared" si="23"/>
        <v/>
      </c>
      <c r="U134" s="769"/>
      <c r="V134" s="769"/>
      <c r="W134" s="769"/>
      <c r="X134" s="771" t="str">
        <f t="shared" si="21"/>
        <v/>
      </c>
      <c r="Y134" s="769"/>
      <c r="Z134" s="769"/>
      <c r="AA134" s="769"/>
      <c r="AB134" s="772" t="str">
        <f t="shared" si="20"/>
        <v/>
      </c>
      <c r="AC134" s="549"/>
      <c r="AD134" s="549"/>
      <c r="AE134" s="549"/>
      <c r="AF134" s="549"/>
      <c r="AG134" s="784">
        <f t="shared" si="22"/>
        <v>0</v>
      </c>
      <c r="AH134" s="785"/>
      <c r="AI134" s="785"/>
      <c r="AJ134" s="785"/>
      <c r="AK134" s="786"/>
      <c r="AL134" s="70"/>
      <c r="AM134" s="70"/>
      <c r="AN134" s="70"/>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row>
    <row r="135" spans="2:993" ht="12.75" customHeight="1" x14ac:dyDescent="0.25">
      <c r="B135" s="111" t="str">
        <f>IFERROR(VLOOKUP(30,'Ficha 2. DATOS ACTUACIONES RHB'!$B$64:$AM$103,3,0),"")</f>
        <v/>
      </c>
      <c r="C135" s="768" t="str">
        <f>IFERROR(VLOOKUP(B135,'Ficha 2. DATOS ACTUACIONES RHB'!$D$64:$AR$103,2,0),"")</f>
        <v/>
      </c>
      <c r="D135" s="768"/>
      <c r="E135" s="768"/>
      <c r="F135" s="768"/>
      <c r="G135" s="768"/>
      <c r="H135" s="768"/>
      <c r="I135" s="769" t="str">
        <f>IFERROR(VLOOKUP(B135,'Ficha 2. DATOS ACTUACIONES RHB'!$D$64:$AR$103,27,0),"")</f>
        <v/>
      </c>
      <c r="J135" s="769"/>
      <c r="K135" s="770" t="str">
        <f>IFERROR(VLOOKUP(B135,'Ficha 2. DATOS ACTUACIONES RHB'!$D$64:$AR$103,19,0),"")</f>
        <v/>
      </c>
      <c r="L135" s="770"/>
      <c r="M135" s="770"/>
      <c r="N135" s="771" t="str">
        <f>IFERROR((VLOOKUP(B135,'Ficha 2. DATOS ACTUACIONES RHB'!$D$64:$AR$103,38,0)),"")</f>
        <v/>
      </c>
      <c r="O135" s="769"/>
      <c r="P135" s="769"/>
      <c r="Q135" s="769"/>
      <c r="R135" s="769" t="str">
        <f>IFERROR(VLOOKUP(B135,'Ficha 2. DATOS ACTUACIONES RHB'!$D$64:$AR$103,17,0),"")</f>
        <v/>
      </c>
      <c r="S135" s="769"/>
      <c r="T135" s="771" t="str">
        <f t="shared" si="23"/>
        <v/>
      </c>
      <c r="U135" s="769"/>
      <c r="V135" s="769"/>
      <c r="W135" s="769"/>
      <c r="X135" s="771" t="str">
        <f t="shared" si="21"/>
        <v/>
      </c>
      <c r="Y135" s="769"/>
      <c r="Z135" s="769"/>
      <c r="AA135" s="769"/>
      <c r="AB135" s="772" t="str">
        <f t="shared" si="20"/>
        <v/>
      </c>
      <c r="AC135" s="549"/>
      <c r="AD135" s="549"/>
      <c r="AE135" s="549"/>
      <c r="AF135" s="549"/>
      <c r="AG135" s="784">
        <f t="shared" si="22"/>
        <v>0</v>
      </c>
      <c r="AH135" s="785"/>
      <c r="AI135" s="785"/>
      <c r="AJ135" s="785"/>
      <c r="AK135" s="786"/>
      <c r="AL135" s="70"/>
      <c r="AM135" s="70"/>
      <c r="AN135" s="70"/>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row>
    <row r="136" spans="2:993" ht="12.75" customHeight="1" x14ac:dyDescent="0.25">
      <c r="B136" s="111" t="str">
        <f>IFERROR(VLOOKUP(31,'Ficha 2. DATOS ACTUACIONES RHB'!$B$64:$AM$103,3,0),"")</f>
        <v/>
      </c>
      <c r="C136" s="768" t="str">
        <f>IFERROR(VLOOKUP(B136,'Ficha 2. DATOS ACTUACIONES RHB'!$D$64:$AR$103,2,0),"")</f>
        <v/>
      </c>
      <c r="D136" s="768"/>
      <c r="E136" s="768"/>
      <c r="F136" s="768"/>
      <c r="G136" s="768"/>
      <c r="H136" s="768"/>
      <c r="I136" s="769" t="str">
        <f>IFERROR(VLOOKUP(B136,'Ficha 2. DATOS ACTUACIONES RHB'!$D$64:$AR$103,27,0),"")</f>
        <v/>
      </c>
      <c r="J136" s="769"/>
      <c r="K136" s="770" t="str">
        <f>IFERROR(VLOOKUP(B136,'Ficha 2. DATOS ACTUACIONES RHB'!$D$64:$AR$103,19,0),"")</f>
        <v/>
      </c>
      <c r="L136" s="770"/>
      <c r="M136" s="770"/>
      <c r="N136" s="771" t="str">
        <f>IFERROR((VLOOKUP(B136,'Ficha 2. DATOS ACTUACIONES RHB'!$D$64:$AR$103,38,0)),"")</f>
        <v/>
      </c>
      <c r="O136" s="769"/>
      <c r="P136" s="769"/>
      <c r="Q136" s="769"/>
      <c r="R136" s="769" t="str">
        <f>IFERROR(VLOOKUP(B136,'Ficha 2. DATOS ACTUACIONES RHB'!$D$64:$AR$103,17,0),"")</f>
        <v/>
      </c>
      <c r="S136" s="769"/>
      <c r="T136" s="771" t="str">
        <f t="shared" si="23"/>
        <v/>
      </c>
      <c r="U136" s="769"/>
      <c r="V136" s="769"/>
      <c r="W136" s="769"/>
      <c r="X136" s="771" t="str">
        <f t="shared" si="21"/>
        <v/>
      </c>
      <c r="Y136" s="769"/>
      <c r="Z136" s="769"/>
      <c r="AA136" s="769"/>
      <c r="AB136" s="772" t="str">
        <f t="shared" si="20"/>
        <v/>
      </c>
      <c r="AC136" s="549"/>
      <c r="AD136" s="549"/>
      <c r="AE136" s="549"/>
      <c r="AF136" s="549"/>
      <c r="AG136" s="784">
        <f t="shared" si="22"/>
        <v>0</v>
      </c>
      <c r="AH136" s="785"/>
      <c r="AI136" s="785"/>
      <c r="AJ136" s="785"/>
      <c r="AK136" s="786"/>
      <c r="AL136" s="70"/>
      <c r="AM136" s="70"/>
      <c r="AN136" s="70"/>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row>
    <row r="137" spans="2:993" ht="12.75" customHeight="1" x14ac:dyDescent="0.25">
      <c r="B137" s="111" t="str">
        <f>IFERROR(VLOOKUP(32,'Ficha 2. DATOS ACTUACIONES RHB'!$B$64:$AM$103,3,0),"")</f>
        <v/>
      </c>
      <c r="C137" s="768" t="str">
        <f>IFERROR(VLOOKUP(B137,'Ficha 2. DATOS ACTUACIONES RHB'!$D$64:$AR$103,2,0),"")</f>
        <v/>
      </c>
      <c r="D137" s="768"/>
      <c r="E137" s="768"/>
      <c r="F137" s="768"/>
      <c r="G137" s="768"/>
      <c r="H137" s="768"/>
      <c r="I137" s="769" t="str">
        <f>IFERROR(VLOOKUP(B137,'Ficha 2. DATOS ACTUACIONES RHB'!$D$64:$AR$103,27,0),"")</f>
        <v/>
      </c>
      <c r="J137" s="769"/>
      <c r="K137" s="770" t="str">
        <f>IFERROR(VLOOKUP(B137,'Ficha 2. DATOS ACTUACIONES RHB'!$D$64:$AR$103,19,0),"")</f>
        <v/>
      </c>
      <c r="L137" s="770"/>
      <c r="M137" s="770"/>
      <c r="N137" s="771" t="str">
        <f>IFERROR((VLOOKUP(B137,'Ficha 2. DATOS ACTUACIONES RHB'!$D$64:$AR$103,38,0)),"")</f>
        <v/>
      </c>
      <c r="O137" s="769"/>
      <c r="P137" s="769"/>
      <c r="Q137" s="769"/>
      <c r="R137" s="769" t="str">
        <f>IFERROR(VLOOKUP(B137,'Ficha 2. DATOS ACTUACIONES RHB'!$D$64:$AR$103,17,0),"")</f>
        <v/>
      </c>
      <c r="S137" s="769"/>
      <c r="T137" s="771" t="str">
        <f t="shared" si="23"/>
        <v/>
      </c>
      <c r="U137" s="769"/>
      <c r="V137" s="769"/>
      <c r="W137" s="769"/>
      <c r="X137" s="771" t="str">
        <f t="shared" si="21"/>
        <v/>
      </c>
      <c r="Y137" s="769"/>
      <c r="Z137" s="769"/>
      <c r="AA137" s="769"/>
      <c r="AB137" s="772" t="str">
        <f t="shared" si="20"/>
        <v/>
      </c>
      <c r="AC137" s="549"/>
      <c r="AD137" s="549"/>
      <c r="AE137" s="549"/>
      <c r="AF137" s="549"/>
      <c r="AG137" s="784">
        <f t="shared" si="22"/>
        <v>0</v>
      </c>
      <c r="AH137" s="785"/>
      <c r="AI137" s="785"/>
      <c r="AJ137" s="785"/>
      <c r="AK137" s="786"/>
      <c r="AL137" s="70"/>
      <c r="AM137" s="70"/>
      <c r="AN137" s="70"/>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row>
    <row r="138" spans="2:993" ht="12.75" customHeight="1" x14ac:dyDescent="0.25">
      <c r="B138" s="111" t="str">
        <f>IFERROR(VLOOKUP(33,'Ficha 2. DATOS ACTUACIONES RHB'!$B$64:$AM$103,3,0),"")</f>
        <v/>
      </c>
      <c r="C138" s="768" t="str">
        <f>IFERROR(VLOOKUP(B138,'Ficha 2. DATOS ACTUACIONES RHB'!$D$64:$AR$103,2,0),"")</f>
        <v/>
      </c>
      <c r="D138" s="768"/>
      <c r="E138" s="768"/>
      <c r="F138" s="768"/>
      <c r="G138" s="768"/>
      <c r="H138" s="768"/>
      <c r="I138" s="769" t="str">
        <f>IFERROR(VLOOKUP(B138,'Ficha 2. DATOS ACTUACIONES RHB'!$D$64:$AR$103,27,0),"")</f>
        <v/>
      </c>
      <c r="J138" s="769"/>
      <c r="K138" s="770" t="str">
        <f>IFERROR(VLOOKUP(B138,'Ficha 2. DATOS ACTUACIONES RHB'!$D$64:$AR$103,19,0),"")</f>
        <v/>
      </c>
      <c r="L138" s="770"/>
      <c r="M138" s="770"/>
      <c r="N138" s="771" t="str">
        <f>IFERROR((VLOOKUP(B138,'Ficha 2. DATOS ACTUACIONES RHB'!$D$64:$AR$103,38,0)),"")</f>
        <v/>
      </c>
      <c r="O138" s="769"/>
      <c r="P138" s="769"/>
      <c r="Q138" s="769"/>
      <c r="R138" s="769" t="str">
        <f>IFERROR(VLOOKUP(B138,'Ficha 2. DATOS ACTUACIONES RHB'!$D$64:$AR$103,17,0),"")</f>
        <v/>
      </c>
      <c r="S138" s="769"/>
      <c r="T138" s="771" t="str">
        <f t="shared" si="23"/>
        <v/>
      </c>
      <c r="U138" s="769"/>
      <c r="V138" s="769"/>
      <c r="W138" s="769"/>
      <c r="X138" s="771" t="str">
        <f t="shared" si="21"/>
        <v/>
      </c>
      <c r="Y138" s="769"/>
      <c r="Z138" s="769"/>
      <c r="AA138" s="769"/>
      <c r="AB138" s="772" t="str">
        <f t="shared" si="20"/>
        <v/>
      </c>
      <c r="AC138" s="549"/>
      <c r="AD138" s="549"/>
      <c r="AE138" s="549"/>
      <c r="AF138" s="549"/>
      <c r="AG138" s="784">
        <f t="shared" si="22"/>
        <v>0</v>
      </c>
      <c r="AH138" s="785"/>
      <c r="AI138" s="785"/>
      <c r="AJ138" s="785"/>
      <c r="AK138" s="786"/>
      <c r="AL138" s="70"/>
      <c r="AM138" s="70"/>
      <c r="AN138" s="70"/>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row>
    <row r="139" spans="2:993" ht="12.75" customHeight="1" x14ac:dyDescent="0.25">
      <c r="B139" s="111" t="str">
        <f>IFERROR(VLOOKUP(34,'Ficha 2. DATOS ACTUACIONES RHB'!$B$64:$AM$103,3,0),"")</f>
        <v/>
      </c>
      <c r="C139" s="768" t="str">
        <f>IFERROR(VLOOKUP(B139,'Ficha 2. DATOS ACTUACIONES RHB'!$D$64:$AR$103,2,0),"")</f>
        <v/>
      </c>
      <c r="D139" s="768"/>
      <c r="E139" s="768"/>
      <c r="F139" s="768"/>
      <c r="G139" s="768"/>
      <c r="H139" s="768"/>
      <c r="I139" s="769" t="str">
        <f>IFERROR(VLOOKUP(B139,'Ficha 2. DATOS ACTUACIONES RHB'!$D$64:$AR$103,27,0),"")</f>
        <v/>
      </c>
      <c r="J139" s="769"/>
      <c r="K139" s="770" t="str">
        <f>IFERROR(VLOOKUP(B139,'Ficha 2. DATOS ACTUACIONES RHB'!$D$64:$AR$103,19,0),"")</f>
        <v/>
      </c>
      <c r="L139" s="770"/>
      <c r="M139" s="770"/>
      <c r="N139" s="771" t="str">
        <f>IFERROR((VLOOKUP(B139,'Ficha 2. DATOS ACTUACIONES RHB'!$D$64:$AR$103,38,0)),"")</f>
        <v/>
      </c>
      <c r="O139" s="769"/>
      <c r="P139" s="769"/>
      <c r="Q139" s="769"/>
      <c r="R139" s="769" t="str">
        <f>IFERROR(VLOOKUP(B139,'Ficha 2. DATOS ACTUACIONES RHB'!$D$64:$AR$103,17,0),"")</f>
        <v/>
      </c>
      <c r="S139" s="769"/>
      <c r="T139" s="771" t="str">
        <f t="shared" si="23"/>
        <v/>
      </c>
      <c r="U139" s="769"/>
      <c r="V139" s="769"/>
      <c r="W139" s="769"/>
      <c r="X139" s="771" t="str">
        <f t="shared" si="21"/>
        <v/>
      </c>
      <c r="Y139" s="769"/>
      <c r="Z139" s="769"/>
      <c r="AA139" s="769"/>
      <c r="AB139" s="772" t="str">
        <f t="shared" si="20"/>
        <v/>
      </c>
      <c r="AC139" s="549"/>
      <c r="AD139" s="549"/>
      <c r="AE139" s="549"/>
      <c r="AF139" s="549"/>
      <c r="AG139" s="784">
        <f t="shared" si="22"/>
        <v>0</v>
      </c>
      <c r="AH139" s="785"/>
      <c r="AI139" s="785"/>
      <c r="AJ139" s="785"/>
      <c r="AK139" s="786"/>
      <c r="AL139" s="70"/>
      <c r="AM139" s="70"/>
      <c r="AN139" s="70"/>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row>
    <row r="140" spans="2:993" ht="12.75" customHeight="1" x14ac:dyDescent="0.25">
      <c r="B140" s="111" t="str">
        <f>IFERROR(VLOOKUP(35,'Ficha 2. DATOS ACTUACIONES RHB'!$B$64:$AM$103,3,0),"")</f>
        <v/>
      </c>
      <c r="C140" s="768" t="str">
        <f>IFERROR(VLOOKUP(B140,'Ficha 2. DATOS ACTUACIONES RHB'!$D$64:$AR$103,2,0),"")</f>
        <v/>
      </c>
      <c r="D140" s="768"/>
      <c r="E140" s="768"/>
      <c r="F140" s="768"/>
      <c r="G140" s="768"/>
      <c r="H140" s="768"/>
      <c r="I140" s="769" t="str">
        <f>IFERROR(VLOOKUP(B140,'Ficha 2. DATOS ACTUACIONES RHB'!$D$64:$AR$103,27,0),"")</f>
        <v/>
      </c>
      <c r="J140" s="769"/>
      <c r="K140" s="770" t="str">
        <f>IFERROR(VLOOKUP(B140,'Ficha 2. DATOS ACTUACIONES RHB'!$D$64:$AR$103,19,0),"")</f>
        <v/>
      </c>
      <c r="L140" s="770"/>
      <c r="M140" s="770"/>
      <c r="N140" s="771" t="str">
        <f>IFERROR((VLOOKUP(B140,'Ficha 2. DATOS ACTUACIONES RHB'!$D$64:$AR$103,38,0)),"")</f>
        <v/>
      </c>
      <c r="O140" s="769"/>
      <c r="P140" s="769"/>
      <c r="Q140" s="769"/>
      <c r="R140" s="769" t="str">
        <f>IFERROR(VLOOKUP(B140,'Ficha 2. DATOS ACTUACIONES RHB'!$D$64:$AR$103,17,0),"")</f>
        <v/>
      </c>
      <c r="S140" s="769"/>
      <c r="T140" s="771" t="str">
        <f t="shared" si="23"/>
        <v/>
      </c>
      <c r="U140" s="769"/>
      <c r="V140" s="769"/>
      <c r="W140" s="769"/>
      <c r="X140" s="771" t="str">
        <f t="shared" si="21"/>
        <v/>
      </c>
      <c r="Y140" s="769"/>
      <c r="Z140" s="769"/>
      <c r="AA140" s="769"/>
      <c r="AB140" s="772" t="str">
        <f t="shared" si="20"/>
        <v/>
      </c>
      <c r="AC140" s="549"/>
      <c r="AD140" s="549"/>
      <c r="AE140" s="549"/>
      <c r="AF140" s="549"/>
      <c r="AG140" s="784">
        <f t="shared" si="22"/>
        <v>0</v>
      </c>
      <c r="AH140" s="785"/>
      <c r="AI140" s="785"/>
      <c r="AJ140" s="785"/>
      <c r="AK140" s="786"/>
      <c r="AL140" s="70"/>
      <c r="AM140" s="70"/>
      <c r="AN140" s="7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row>
    <row r="141" spans="2:993" ht="12.75" customHeight="1" x14ac:dyDescent="0.25">
      <c r="B141" s="111" t="str">
        <f>IFERROR(VLOOKUP(36,'Ficha 2. DATOS ACTUACIONES RHB'!$B$64:$AM$103,3,0),"")</f>
        <v/>
      </c>
      <c r="C141" s="768" t="str">
        <f>IFERROR(VLOOKUP(B141,'Ficha 2. DATOS ACTUACIONES RHB'!$D$64:$AR$103,2,0),"")</f>
        <v/>
      </c>
      <c r="D141" s="768"/>
      <c r="E141" s="768"/>
      <c r="F141" s="768"/>
      <c r="G141" s="768"/>
      <c r="H141" s="768"/>
      <c r="I141" s="769" t="str">
        <f>IFERROR(VLOOKUP(B141,'Ficha 2. DATOS ACTUACIONES RHB'!$D$64:$AR$103,27,0),"")</f>
        <v/>
      </c>
      <c r="J141" s="769"/>
      <c r="K141" s="770" t="str">
        <f>IFERROR(VLOOKUP(B141,'Ficha 2. DATOS ACTUACIONES RHB'!$D$64:$AR$103,19,0),"")</f>
        <v/>
      </c>
      <c r="L141" s="770"/>
      <c r="M141" s="770"/>
      <c r="N141" s="771" t="str">
        <f>IFERROR((VLOOKUP(B141,'Ficha 2. DATOS ACTUACIONES RHB'!$D$64:$AR$103,38,0)),"")</f>
        <v/>
      </c>
      <c r="O141" s="769"/>
      <c r="P141" s="769"/>
      <c r="Q141" s="769"/>
      <c r="R141" s="769" t="str">
        <f>IFERROR(VLOOKUP(B141,'Ficha 2. DATOS ACTUACIONES RHB'!$D$64:$AR$103,17,0),"")</f>
        <v/>
      </c>
      <c r="S141" s="769"/>
      <c r="T141" s="771" t="str">
        <f t="shared" si="23"/>
        <v/>
      </c>
      <c r="U141" s="769"/>
      <c r="V141" s="769"/>
      <c r="W141" s="769"/>
      <c r="X141" s="771" t="str">
        <f t="shared" si="21"/>
        <v/>
      </c>
      <c r="Y141" s="769"/>
      <c r="Z141" s="769"/>
      <c r="AA141" s="769"/>
      <c r="AB141" s="772" t="str">
        <f t="shared" si="20"/>
        <v/>
      </c>
      <c r="AC141" s="549"/>
      <c r="AD141" s="549"/>
      <c r="AE141" s="549"/>
      <c r="AF141" s="549"/>
      <c r="AG141" s="784">
        <f t="shared" si="22"/>
        <v>0</v>
      </c>
      <c r="AH141" s="785"/>
      <c r="AI141" s="785"/>
      <c r="AJ141" s="785"/>
      <c r="AK141" s="786"/>
      <c r="AL141" s="70"/>
      <c r="AM141" s="70"/>
      <c r="AN141" s="70"/>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row>
    <row r="142" spans="2:993" ht="12.75" customHeight="1" x14ac:dyDescent="0.25">
      <c r="B142" s="111" t="str">
        <f>IFERROR(VLOOKUP(37,'Ficha 2. DATOS ACTUACIONES RHB'!$B$64:$AM$103,3,0),"")</f>
        <v/>
      </c>
      <c r="C142" s="768" t="str">
        <f>IFERROR(VLOOKUP(B142,'Ficha 2. DATOS ACTUACIONES RHB'!$D$64:$AR$103,2,0),"")</f>
        <v/>
      </c>
      <c r="D142" s="768"/>
      <c r="E142" s="768"/>
      <c r="F142" s="768"/>
      <c r="G142" s="768"/>
      <c r="H142" s="768"/>
      <c r="I142" s="769" t="str">
        <f>IFERROR(VLOOKUP(B142,'Ficha 2. DATOS ACTUACIONES RHB'!$D$64:$AR$103,27,0),"")</f>
        <v/>
      </c>
      <c r="J142" s="769"/>
      <c r="K142" s="770" t="str">
        <f>IFERROR(VLOOKUP(B142,'Ficha 2. DATOS ACTUACIONES RHB'!$D$64:$AR$103,19,0),"")</f>
        <v/>
      </c>
      <c r="L142" s="770"/>
      <c r="M142" s="770"/>
      <c r="N142" s="771" t="str">
        <f>IFERROR((VLOOKUP(B142,'Ficha 2. DATOS ACTUACIONES RHB'!$D$64:$AR$103,38,0)),"")</f>
        <v/>
      </c>
      <c r="O142" s="769"/>
      <c r="P142" s="769"/>
      <c r="Q142" s="769"/>
      <c r="R142" s="769" t="str">
        <f>IFERROR(VLOOKUP(B142,'Ficha 2. DATOS ACTUACIONES RHB'!$D$64:$AR$103,17,0),"")</f>
        <v/>
      </c>
      <c r="S142" s="769"/>
      <c r="T142" s="771" t="str">
        <f t="shared" si="23"/>
        <v/>
      </c>
      <c r="U142" s="769"/>
      <c r="V142" s="769"/>
      <c r="W142" s="769"/>
      <c r="X142" s="771" t="str">
        <f t="shared" si="21"/>
        <v/>
      </c>
      <c r="Y142" s="769"/>
      <c r="Z142" s="769"/>
      <c r="AA142" s="769"/>
      <c r="AB142" s="772" t="str">
        <f t="shared" si="20"/>
        <v/>
      </c>
      <c r="AC142" s="549"/>
      <c r="AD142" s="549"/>
      <c r="AE142" s="549"/>
      <c r="AF142" s="549"/>
      <c r="AG142" s="784">
        <f t="shared" si="22"/>
        <v>0</v>
      </c>
      <c r="AH142" s="785"/>
      <c r="AI142" s="785"/>
      <c r="AJ142" s="785"/>
      <c r="AK142" s="786"/>
      <c r="AL142" s="70"/>
      <c r="AM142" s="70"/>
      <c r="AN142" s="70"/>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row>
    <row r="143" spans="2:993" ht="12.75" customHeight="1" x14ac:dyDescent="0.25">
      <c r="B143" s="111" t="str">
        <f>IFERROR(VLOOKUP(38,'Ficha 2. DATOS ACTUACIONES RHB'!$B$64:$AM$103,3,0),"")</f>
        <v/>
      </c>
      <c r="C143" s="768" t="str">
        <f>IFERROR(VLOOKUP(B143,'Ficha 2. DATOS ACTUACIONES RHB'!$D$64:$AR$103,2,0),"")</f>
        <v/>
      </c>
      <c r="D143" s="768"/>
      <c r="E143" s="768"/>
      <c r="F143" s="768"/>
      <c r="G143" s="768"/>
      <c r="H143" s="768"/>
      <c r="I143" s="769" t="str">
        <f>IFERROR(VLOOKUP(B143,'Ficha 2. DATOS ACTUACIONES RHB'!$D$64:$AR$103,27,0),"")</f>
        <v/>
      </c>
      <c r="J143" s="769"/>
      <c r="K143" s="770" t="str">
        <f>IFERROR(VLOOKUP(B143,'Ficha 2. DATOS ACTUACIONES RHB'!$D$64:$AR$103,19,0),"")</f>
        <v/>
      </c>
      <c r="L143" s="770"/>
      <c r="M143" s="770"/>
      <c r="N143" s="771" t="str">
        <f>IFERROR((VLOOKUP(B143,'Ficha 2. DATOS ACTUACIONES RHB'!$D$64:$AR$103,38,0)),"")</f>
        <v/>
      </c>
      <c r="O143" s="769"/>
      <c r="P143" s="769"/>
      <c r="Q143" s="769"/>
      <c r="R143" s="769" t="str">
        <f>IFERROR(VLOOKUP(B143,'Ficha 2. DATOS ACTUACIONES RHB'!$D$64:$AR$103,17,0),"")</f>
        <v/>
      </c>
      <c r="S143" s="769"/>
      <c r="T143" s="771" t="str">
        <f t="shared" si="23"/>
        <v/>
      </c>
      <c r="U143" s="769"/>
      <c r="V143" s="769"/>
      <c r="W143" s="769"/>
      <c r="X143" s="771" t="str">
        <f t="shared" si="21"/>
        <v/>
      </c>
      <c r="Y143" s="769"/>
      <c r="Z143" s="769"/>
      <c r="AA143" s="769"/>
      <c r="AB143" s="772" t="str">
        <f t="shared" si="20"/>
        <v/>
      </c>
      <c r="AC143" s="549"/>
      <c r="AD143" s="549"/>
      <c r="AE143" s="549"/>
      <c r="AF143" s="549"/>
      <c r="AG143" s="784">
        <f t="shared" si="22"/>
        <v>0</v>
      </c>
      <c r="AH143" s="785"/>
      <c r="AI143" s="785"/>
      <c r="AJ143" s="785"/>
      <c r="AK143" s="786"/>
      <c r="AL143" s="70"/>
      <c r="AM143" s="70"/>
      <c r="AN143" s="70"/>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row>
    <row r="144" spans="2:993" ht="12.75" customHeight="1" x14ac:dyDescent="0.25">
      <c r="B144" s="111" t="str">
        <f>IFERROR(VLOOKUP(39,'Ficha 2. DATOS ACTUACIONES RHB'!$B$64:$AM$103,3,0),"")</f>
        <v/>
      </c>
      <c r="C144" s="768" t="str">
        <f>IFERROR(VLOOKUP(B144,'Ficha 2. DATOS ACTUACIONES RHB'!$D$64:$AR$103,2,0),"")</f>
        <v/>
      </c>
      <c r="D144" s="768"/>
      <c r="E144" s="768"/>
      <c r="F144" s="768"/>
      <c r="G144" s="768"/>
      <c r="H144" s="768"/>
      <c r="I144" s="769" t="str">
        <f>IFERROR(VLOOKUP(B144,'Ficha 2. DATOS ACTUACIONES RHB'!$D$64:$AR$103,27,0),"")</f>
        <v/>
      </c>
      <c r="J144" s="769"/>
      <c r="K144" s="770" t="str">
        <f>IFERROR(VLOOKUP(B144,'Ficha 2. DATOS ACTUACIONES RHB'!$D$64:$AR$103,19,0),"")</f>
        <v/>
      </c>
      <c r="L144" s="770"/>
      <c r="M144" s="770"/>
      <c r="N144" s="771" t="str">
        <f>IFERROR((VLOOKUP(B144,'Ficha 2. DATOS ACTUACIONES RHB'!$D$64:$AR$103,38,0)),"")</f>
        <v/>
      </c>
      <c r="O144" s="769"/>
      <c r="P144" s="769"/>
      <c r="Q144" s="769"/>
      <c r="R144" s="769" t="str">
        <f>IFERROR(VLOOKUP(B144,'Ficha 2. DATOS ACTUACIONES RHB'!$D$64:$AR$103,17,0),"")</f>
        <v/>
      </c>
      <c r="S144" s="769"/>
      <c r="T144" s="771" t="str">
        <f t="shared" si="23"/>
        <v/>
      </c>
      <c r="U144" s="769"/>
      <c r="V144" s="769"/>
      <c r="W144" s="769"/>
      <c r="X144" s="771" t="str">
        <f t="shared" si="21"/>
        <v/>
      </c>
      <c r="Y144" s="769"/>
      <c r="Z144" s="769"/>
      <c r="AA144" s="769"/>
      <c r="AB144" s="772" t="str">
        <f t="shared" si="20"/>
        <v/>
      </c>
      <c r="AC144" s="549"/>
      <c r="AD144" s="549"/>
      <c r="AE144" s="549"/>
      <c r="AF144" s="549"/>
      <c r="AG144" s="784">
        <f t="shared" si="22"/>
        <v>0</v>
      </c>
      <c r="AH144" s="785"/>
      <c r="AI144" s="785"/>
      <c r="AJ144" s="785"/>
      <c r="AK144" s="786"/>
      <c r="AL144" s="70"/>
      <c r="AM144" s="70"/>
      <c r="AN144" s="70"/>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row>
    <row r="145" spans="2:993" ht="12.75" customHeight="1" x14ac:dyDescent="0.25">
      <c r="B145" s="111" t="str">
        <f>IFERROR(VLOOKUP(40,'Ficha 2. DATOS ACTUACIONES RHB'!$B$64:$AM$103,3,0),"")</f>
        <v/>
      </c>
      <c r="C145" s="768" t="str">
        <f>IFERROR(VLOOKUP(B145,'Ficha 2. DATOS ACTUACIONES RHB'!$D$64:$AR$103,2,0),"")</f>
        <v/>
      </c>
      <c r="D145" s="768"/>
      <c r="E145" s="768"/>
      <c r="F145" s="768"/>
      <c r="G145" s="768"/>
      <c r="H145" s="768"/>
      <c r="I145" s="769" t="str">
        <f>IFERROR(VLOOKUP(B145,'Ficha 2. DATOS ACTUACIONES RHB'!$D$64:$AR$103,27,0),"")</f>
        <v/>
      </c>
      <c r="J145" s="769"/>
      <c r="K145" s="770" t="str">
        <f>IFERROR(VLOOKUP(B145,'Ficha 2. DATOS ACTUACIONES RHB'!$D$64:$AR$103,19,0),"")</f>
        <v/>
      </c>
      <c r="L145" s="770"/>
      <c r="M145" s="770"/>
      <c r="N145" s="771" t="str">
        <f>IFERROR((VLOOKUP(B145,'Ficha 2. DATOS ACTUACIONES RHB'!$D$64:$AR$103,38,0)),"")</f>
        <v/>
      </c>
      <c r="O145" s="769"/>
      <c r="P145" s="769"/>
      <c r="Q145" s="769"/>
      <c r="R145" s="769" t="str">
        <f>IFERROR(VLOOKUP(B145,'Ficha 2. DATOS ACTUACIONES RHB'!$D$64:$AR$103,17,0),"")</f>
        <v/>
      </c>
      <c r="S145" s="769"/>
      <c r="T145" s="771" t="str">
        <f t="shared" si="23"/>
        <v/>
      </c>
      <c r="U145" s="769"/>
      <c r="V145" s="769"/>
      <c r="W145" s="769"/>
      <c r="X145" s="771" t="str">
        <f t="shared" si="21"/>
        <v/>
      </c>
      <c r="Y145" s="769"/>
      <c r="Z145" s="769"/>
      <c r="AA145" s="769"/>
      <c r="AB145" s="772" t="str">
        <f t="shared" si="20"/>
        <v/>
      </c>
      <c r="AC145" s="549"/>
      <c r="AD145" s="549"/>
      <c r="AE145" s="549"/>
      <c r="AF145" s="549"/>
      <c r="AG145" s="784">
        <f t="shared" si="22"/>
        <v>0</v>
      </c>
      <c r="AH145" s="785"/>
      <c r="AI145" s="785"/>
      <c r="AJ145" s="785"/>
      <c r="AK145" s="786"/>
      <c r="AL145" s="70"/>
      <c r="AM145" s="70"/>
      <c r="AN145" s="70"/>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row>
    <row r="146" spans="2:993" ht="14.1" customHeight="1" x14ac:dyDescent="0.2">
      <c r="B146" s="112"/>
      <c r="C146" s="113"/>
      <c r="D146" s="113"/>
      <c r="E146" s="113"/>
      <c r="F146" s="113"/>
      <c r="G146" s="113"/>
      <c r="H146" s="113"/>
      <c r="I146" s="114"/>
      <c r="J146" s="114"/>
      <c r="K146" s="115"/>
      <c r="L146" s="115"/>
      <c r="M146" s="115"/>
      <c r="N146" s="115"/>
      <c r="O146" s="115"/>
      <c r="P146" s="115"/>
      <c r="Q146" s="115"/>
      <c r="R146" s="115"/>
      <c r="S146" s="115"/>
      <c r="T146" s="115"/>
      <c r="U146" s="115"/>
      <c r="V146" s="115"/>
      <c r="W146" s="115"/>
      <c r="X146" s="115"/>
      <c r="Y146" s="115"/>
      <c r="Z146" s="115"/>
      <c r="AA146" s="115"/>
      <c r="AB146" s="114"/>
      <c r="AC146" s="114"/>
      <c r="AD146" s="114"/>
      <c r="AE146" s="114"/>
      <c r="AF146" s="60" t="s">
        <v>109</v>
      </c>
      <c r="AG146" s="979">
        <f>SUM(AG106:AK145)</f>
        <v>0</v>
      </c>
      <c r="AH146" s="980"/>
      <c r="AI146" s="980"/>
      <c r="AJ146" s="980"/>
      <c r="AK146" s="980"/>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row>
    <row r="147" spans="2:993" ht="14.1" customHeight="1" x14ac:dyDescent="0.2">
      <c r="B147" s="956" t="s">
        <v>47</v>
      </c>
      <c r="C147" s="957"/>
      <c r="D147" s="957"/>
      <c r="E147" s="957"/>
      <c r="F147" s="957"/>
      <c r="G147" s="957"/>
      <c r="H147" s="957"/>
      <c r="I147" s="957"/>
      <c r="J147" s="957"/>
      <c r="K147" s="957"/>
      <c r="L147" s="957"/>
      <c r="M147" s="957"/>
      <c r="N147" s="957"/>
      <c r="O147" s="957"/>
      <c r="P147" s="957"/>
      <c r="Q147" s="957"/>
      <c r="R147" s="957"/>
      <c r="S147" s="957"/>
      <c r="T147" s="957"/>
      <c r="U147" s="957"/>
      <c r="V147" s="957"/>
      <c r="W147" s="957"/>
      <c r="X147" s="957"/>
      <c r="Y147" s="957"/>
      <c r="Z147" s="957"/>
      <c r="AA147" s="957"/>
      <c r="AB147" s="957"/>
      <c r="AC147" s="957"/>
      <c r="AD147" s="957"/>
      <c r="AE147" s="957"/>
      <c r="AF147" s="957"/>
      <c r="AG147" s="957"/>
      <c r="AH147" s="957"/>
      <c r="AI147" s="957"/>
      <c r="AJ147" s="957"/>
      <c r="AK147" s="958"/>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row>
    <row r="148" spans="2:993" ht="14.1" customHeight="1" x14ac:dyDescent="0.2">
      <c r="B148" s="954" t="s">
        <v>253</v>
      </c>
      <c r="C148" s="773" t="s">
        <v>248</v>
      </c>
      <c r="D148" s="774"/>
      <c r="E148" s="774"/>
      <c r="F148" s="774"/>
      <c r="G148" s="774"/>
      <c r="H148" s="774"/>
      <c r="I148" s="774"/>
      <c r="J148" s="775"/>
      <c r="K148" s="782" t="s">
        <v>138</v>
      </c>
      <c r="L148" s="782"/>
      <c r="M148" s="973" t="s">
        <v>37</v>
      </c>
      <c r="N148" s="974"/>
      <c r="O148" s="974"/>
      <c r="P148" s="974"/>
      <c r="Q148" s="974"/>
      <c r="R148" s="973" t="s">
        <v>39</v>
      </c>
      <c r="S148" s="974"/>
      <c r="T148" s="974"/>
      <c r="U148" s="974"/>
      <c r="V148" s="974"/>
      <c r="W148" s="973" t="s">
        <v>271</v>
      </c>
      <c r="X148" s="974"/>
      <c r="Y148" s="974"/>
      <c r="Z148" s="974"/>
      <c r="AA148" s="974"/>
      <c r="AB148" s="794" t="s">
        <v>243</v>
      </c>
      <c r="AC148" s="745"/>
      <c r="AD148" s="745"/>
      <c r="AE148" s="745"/>
      <c r="AF148" s="745"/>
      <c r="AG148" s="703" t="s">
        <v>38</v>
      </c>
      <c r="AH148" s="704"/>
      <c r="AI148" s="704"/>
      <c r="AJ148" s="704"/>
      <c r="AK148" s="705"/>
      <c r="AL148" s="69"/>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row>
    <row r="149" spans="2:993" ht="14.1" customHeight="1" x14ac:dyDescent="0.2">
      <c r="B149" s="954"/>
      <c r="C149" s="776"/>
      <c r="D149" s="777"/>
      <c r="E149" s="777"/>
      <c r="F149" s="777"/>
      <c r="G149" s="777"/>
      <c r="H149" s="777"/>
      <c r="I149" s="777"/>
      <c r="J149" s="778"/>
      <c r="K149" s="782"/>
      <c r="L149" s="782"/>
      <c r="M149" s="975"/>
      <c r="N149" s="976"/>
      <c r="O149" s="976"/>
      <c r="P149" s="976"/>
      <c r="Q149" s="976"/>
      <c r="R149" s="975"/>
      <c r="S149" s="976"/>
      <c r="T149" s="976"/>
      <c r="U149" s="976"/>
      <c r="V149" s="976"/>
      <c r="W149" s="975"/>
      <c r="X149" s="976"/>
      <c r="Y149" s="976"/>
      <c r="Z149" s="976"/>
      <c r="AA149" s="976"/>
      <c r="AB149" s="795"/>
      <c r="AC149" s="748"/>
      <c r="AD149" s="748"/>
      <c r="AE149" s="748"/>
      <c r="AF149" s="748"/>
      <c r="AG149" s="703"/>
      <c r="AH149" s="704"/>
      <c r="AI149" s="704"/>
      <c r="AJ149" s="704"/>
      <c r="AK149" s="705"/>
      <c r="AL149" s="6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row>
    <row r="150" spans="2:993" ht="14.1" customHeight="1" x14ac:dyDescent="0.2">
      <c r="B150" s="955"/>
      <c r="C150" s="779"/>
      <c r="D150" s="780"/>
      <c r="E150" s="780"/>
      <c r="F150" s="780"/>
      <c r="G150" s="780"/>
      <c r="H150" s="780"/>
      <c r="I150" s="780"/>
      <c r="J150" s="781"/>
      <c r="K150" s="783"/>
      <c r="L150" s="783"/>
      <c r="M150" s="977"/>
      <c r="N150" s="978"/>
      <c r="O150" s="978"/>
      <c r="P150" s="978"/>
      <c r="Q150" s="978"/>
      <c r="R150" s="977"/>
      <c r="S150" s="978"/>
      <c r="T150" s="978"/>
      <c r="U150" s="978"/>
      <c r="V150" s="978"/>
      <c r="W150" s="977"/>
      <c r="X150" s="978"/>
      <c r="Y150" s="978"/>
      <c r="Z150" s="978"/>
      <c r="AA150" s="978"/>
      <c r="AB150" s="796"/>
      <c r="AC150" s="751"/>
      <c r="AD150" s="751"/>
      <c r="AE150" s="751"/>
      <c r="AF150" s="751"/>
      <c r="AG150" s="703"/>
      <c r="AH150" s="704"/>
      <c r="AI150" s="704"/>
      <c r="AJ150" s="704"/>
      <c r="AK150" s="705"/>
      <c r="AL150" s="69"/>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row>
    <row r="151" spans="2:993" ht="14.1" customHeight="1" x14ac:dyDescent="0.2">
      <c r="B151" s="116" t="str">
        <f>IFERROR(VLOOKUP(1,'Ficha 2. DATOS ACTUACIONES RHB'!$C$64:$AM$103,2,0),"")</f>
        <v/>
      </c>
      <c r="C151" s="758" t="str">
        <f>IFERROR(VLOOKUP(B151,'Ficha 2. DATOS ACTUACIONES RHB'!$D$64:$AR$103,2,0),"")</f>
        <v/>
      </c>
      <c r="D151" s="759"/>
      <c r="E151" s="759"/>
      <c r="F151" s="759"/>
      <c r="G151" s="759"/>
      <c r="H151" s="759"/>
      <c r="I151" s="759"/>
      <c r="J151" s="760"/>
      <c r="K151" s="767" t="str">
        <f>IFERROR(VLOOKUP(B151,'Ficha 2. DATOS ACTUACIONES RHB'!$D$64:$AR$103,15,0),"")</f>
        <v/>
      </c>
      <c r="L151" s="767"/>
      <c r="M151" s="593" t="str">
        <f>IFERROR(VLOOKUP(B151,'Ficha 2. DATOS ACTUACIONES RHB'!$D$64:$AR$103,24,0),"")</f>
        <v/>
      </c>
      <c r="N151" s="594"/>
      <c r="O151" s="594"/>
      <c r="P151" s="594"/>
      <c r="Q151" s="595"/>
      <c r="R151" s="593" t="str">
        <f>IFERROR(K151*$R$20,"")</f>
        <v/>
      </c>
      <c r="S151" s="594"/>
      <c r="T151" s="594"/>
      <c r="U151" s="594"/>
      <c r="V151" s="595"/>
      <c r="W151" s="761" t="str">
        <f t="shared" ref="W151:W157" si="24">IF(K151="","",$AB$20)</f>
        <v/>
      </c>
      <c r="X151" s="762"/>
      <c r="Y151" s="762"/>
      <c r="Z151" s="762"/>
      <c r="AA151" s="763"/>
      <c r="AB151" s="593" t="str">
        <f>IF(B151="","",IF(VLOOKUP(B151,$B$59:$AM$98,37,0)&lt;0,0,VLOOKUP(B151,$B$59:$AM$98,37,0)))</f>
        <v/>
      </c>
      <c r="AC151" s="594"/>
      <c r="AD151" s="594"/>
      <c r="AE151" s="594"/>
      <c r="AF151" s="595"/>
      <c r="AG151" s="764" t="str">
        <f>IF(B151="","",MIN(M151,R151,W151,AB151))</f>
        <v/>
      </c>
      <c r="AH151" s="765"/>
      <c r="AI151" s="765"/>
      <c r="AJ151" s="765"/>
      <c r="AK151" s="766"/>
      <c r="AL151" s="152" t="str">
        <f>IFERROR(VLOOKUP(B151,'Ficha 2. DATOS ACTUACIONES RHB'!$D$64:$AR$103,27,0),"")</f>
        <v/>
      </c>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row>
    <row r="152" spans="2:993" ht="14.1" customHeight="1" x14ac:dyDescent="0.2">
      <c r="B152" s="116" t="str">
        <f>IFERROR(VLOOKUP(2,'Ficha 2. DATOS ACTUACIONES RHB'!$C$64:$AM$103,2,0),"")</f>
        <v/>
      </c>
      <c r="C152" s="758" t="str">
        <f>IFERROR(VLOOKUP(B152,'Ficha 2. DATOS ACTUACIONES RHB'!$D$64:$AR$103,2,0),"")</f>
        <v/>
      </c>
      <c r="D152" s="759"/>
      <c r="E152" s="759"/>
      <c r="F152" s="759"/>
      <c r="G152" s="759"/>
      <c r="H152" s="759"/>
      <c r="I152" s="759"/>
      <c r="J152" s="760"/>
      <c r="K152" s="767" t="str">
        <f>IFERROR(VLOOKUP(B152,'Ficha 2. DATOS ACTUACIONES RHB'!$D$64:$AR$103,15,0),"")</f>
        <v/>
      </c>
      <c r="L152" s="767"/>
      <c r="M152" s="593" t="str">
        <f>IFERROR(VLOOKUP(B152,'Ficha 2. DATOS ACTUACIONES RHB'!$D$64:$AR$103,24,0),"")</f>
        <v/>
      </c>
      <c r="N152" s="594"/>
      <c r="O152" s="594"/>
      <c r="P152" s="594"/>
      <c r="Q152" s="595"/>
      <c r="R152" s="593" t="str">
        <f>IFERROR(K152*$R$20,"")</f>
        <v/>
      </c>
      <c r="S152" s="594"/>
      <c r="T152" s="594"/>
      <c r="U152" s="594"/>
      <c r="V152" s="595"/>
      <c r="W152" s="761" t="str">
        <f t="shared" si="24"/>
        <v/>
      </c>
      <c r="X152" s="762"/>
      <c r="Y152" s="762"/>
      <c r="Z152" s="762"/>
      <c r="AA152" s="763"/>
      <c r="AB152" s="593" t="str">
        <f t="shared" ref="AB152:AB190" si="25">IF(B152="","",IF(VLOOKUP(B152,$B$59:$AM$98,37,0)&lt;0,0,VLOOKUP(B152,$B$59:$AM$98,37,0)))</f>
        <v/>
      </c>
      <c r="AC152" s="594"/>
      <c r="AD152" s="594"/>
      <c r="AE152" s="594"/>
      <c r="AF152" s="595"/>
      <c r="AG152" s="764" t="str">
        <f t="shared" ref="AG152:AG157" si="26">IF(B152="","",MIN(M152,R152,W152,AB152))</f>
        <v/>
      </c>
      <c r="AH152" s="765"/>
      <c r="AI152" s="765"/>
      <c r="AJ152" s="765"/>
      <c r="AK152" s="766"/>
      <c r="AL152" s="152" t="str">
        <f>IFERROR(VLOOKUP(B152,'Ficha 2. DATOS ACTUACIONES RHB'!$D$64:$AR$103,27,0),"")</f>
        <v/>
      </c>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row>
    <row r="153" spans="2:993" ht="14.1" customHeight="1" x14ac:dyDescent="0.2">
      <c r="B153" s="116" t="str">
        <f>IFERROR(VLOOKUP(3,'Ficha 2. DATOS ACTUACIONES RHB'!$C$64:$AM$103,2,0),"")</f>
        <v/>
      </c>
      <c r="C153" s="758" t="str">
        <f>IFERROR(VLOOKUP(B153,'Ficha 2. DATOS ACTUACIONES RHB'!$D$64:$AR$103,2,0),"")</f>
        <v/>
      </c>
      <c r="D153" s="759"/>
      <c r="E153" s="759"/>
      <c r="F153" s="759"/>
      <c r="G153" s="759"/>
      <c r="H153" s="759"/>
      <c r="I153" s="759"/>
      <c r="J153" s="760"/>
      <c r="K153" s="767" t="str">
        <f>IFERROR(VLOOKUP(B153,'Ficha 2. DATOS ACTUACIONES RHB'!$D$64:$AR$103,15,0),"")</f>
        <v/>
      </c>
      <c r="L153" s="767"/>
      <c r="M153" s="593" t="str">
        <f>IFERROR(VLOOKUP(B153,'Ficha 2. DATOS ACTUACIONES RHB'!$D$64:$AR$103,24,0),"")</f>
        <v/>
      </c>
      <c r="N153" s="594"/>
      <c r="O153" s="594"/>
      <c r="P153" s="594"/>
      <c r="Q153" s="595"/>
      <c r="R153" s="593" t="str">
        <f>IFERROR(K153*$R$20,"")</f>
        <v/>
      </c>
      <c r="S153" s="594"/>
      <c r="T153" s="594"/>
      <c r="U153" s="594"/>
      <c r="V153" s="595"/>
      <c r="W153" s="761" t="str">
        <f t="shared" si="24"/>
        <v/>
      </c>
      <c r="X153" s="762"/>
      <c r="Y153" s="762"/>
      <c r="Z153" s="762"/>
      <c r="AA153" s="763"/>
      <c r="AB153" s="593" t="str">
        <f t="shared" si="25"/>
        <v/>
      </c>
      <c r="AC153" s="594"/>
      <c r="AD153" s="594"/>
      <c r="AE153" s="594"/>
      <c r="AF153" s="595"/>
      <c r="AG153" s="764" t="str">
        <f t="shared" si="26"/>
        <v/>
      </c>
      <c r="AH153" s="765"/>
      <c r="AI153" s="765"/>
      <c r="AJ153" s="765"/>
      <c r="AK153" s="766"/>
      <c r="AL153" s="152" t="str">
        <f>IFERROR(VLOOKUP(B153,'Ficha 2. DATOS ACTUACIONES RHB'!$D$64:$AR$103,27,0),"")</f>
        <v/>
      </c>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row>
    <row r="154" spans="2:993" ht="14.1" customHeight="1" x14ac:dyDescent="0.2">
      <c r="B154" s="116" t="str">
        <f>IFERROR(VLOOKUP(4,'Ficha 2. DATOS ACTUACIONES RHB'!$C$64:$AM$103,2,0),"")</f>
        <v/>
      </c>
      <c r="C154" s="758" t="str">
        <f>IFERROR(VLOOKUP(B154,'Ficha 2. DATOS ACTUACIONES RHB'!$D$64:$AR$103,2,0),"")</f>
        <v/>
      </c>
      <c r="D154" s="759"/>
      <c r="E154" s="759"/>
      <c r="F154" s="759"/>
      <c r="G154" s="759"/>
      <c r="H154" s="759"/>
      <c r="I154" s="759"/>
      <c r="J154" s="760"/>
      <c r="K154" s="767" t="str">
        <f>IFERROR(VLOOKUP(B154,'Ficha 2. DATOS ACTUACIONES RHB'!$D$64:$AR$103,15,0),"")</f>
        <v/>
      </c>
      <c r="L154" s="767"/>
      <c r="M154" s="593" t="str">
        <f>IFERROR(VLOOKUP(B154,'Ficha 2. DATOS ACTUACIONES RHB'!$D$64:$AR$103,24,0),"")</f>
        <v/>
      </c>
      <c r="N154" s="594"/>
      <c r="O154" s="594"/>
      <c r="P154" s="594"/>
      <c r="Q154" s="595"/>
      <c r="R154" s="593" t="str">
        <f>IFERROR(K154*$R$20,"")</f>
        <v/>
      </c>
      <c r="S154" s="594"/>
      <c r="T154" s="594"/>
      <c r="U154" s="594"/>
      <c r="V154" s="595"/>
      <c r="W154" s="761" t="str">
        <f t="shared" si="24"/>
        <v/>
      </c>
      <c r="X154" s="762"/>
      <c r="Y154" s="762"/>
      <c r="Z154" s="762"/>
      <c r="AA154" s="763"/>
      <c r="AB154" s="593" t="str">
        <f t="shared" si="25"/>
        <v/>
      </c>
      <c r="AC154" s="594"/>
      <c r="AD154" s="594"/>
      <c r="AE154" s="594"/>
      <c r="AF154" s="595"/>
      <c r="AG154" s="764" t="str">
        <f t="shared" si="26"/>
        <v/>
      </c>
      <c r="AH154" s="765"/>
      <c r="AI154" s="765"/>
      <c r="AJ154" s="765"/>
      <c r="AK154" s="766"/>
      <c r="AL154" s="152" t="str">
        <f>IFERROR(VLOOKUP(B154,'Ficha 2. DATOS ACTUACIONES RHB'!$D$64:$AR$103,27,0),"")</f>
        <v/>
      </c>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row>
    <row r="155" spans="2:993" ht="14.1" customHeight="1" x14ac:dyDescent="0.2">
      <c r="B155" s="116" t="str">
        <f>IFERROR(VLOOKUP(5,'Ficha 2. DATOS ACTUACIONES RHB'!$C$64:$AM$103,2,0),"")</f>
        <v/>
      </c>
      <c r="C155" s="758" t="str">
        <f>IFERROR(VLOOKUP(B155,'Ficha 2. DATOS ACTUACIONES RHB'!$D$64:$AR$103,2,0),"")</f>
        <v/>
      </c>
      <c r="D155" s="759"/>
      <c r="E155" s="759"/>
      <c r="F155" s="759"/>
      <c r="G155" s="759"/>
      <c r="H155" s="759"/>
      <c r="I155" s="759"/>
      <c r="J155" s="760"/>
      <c r="K155" s="767" t="str">
        <f>IFERROR(VLOOKUP(B155,'Ficha 2. DATOS ACTUACIONES RHB'!$D$64:$AR$103,15,0),"")</f>
        <v/>
      </c>
      <c r="L155" s="767"/>
      <c r="M155" s="593" t="str">
        <f>IFERROR(VLOOKUP(B155,'Ficha 2. DATOS ACTUACIONES RHB'!$D$64:$AR$103,24,0),"")</f>
        <v/>
      </c>
      <c r="N155" s="594"/>
      <c r="O155" s="594"/>
      <c r="P155" s="594"/>
      <c r="Q155" s="595"/>
      <c r="R155" s="593" t="str">
        <f t="shared" ref="R155:R190" si="27">IFERROR(K155*$R$20,"")</f>
        <v/>
      </c>
      <c r="S155" s="594"/>
      <c r="T155" s="594"/>
      <c r="U155" s="594"/>
      <c r="V155" s="595"/>
      <c r="W155" s="761" t="str">
        <f t="shared" si="24"/>
        <v/>
      </c>
      <c r="X155" s="762"/>
      <c r="Y155" s="762"/>
      <c r="Z155" s="762"/>
      <c r="AA155" s="763"/>
      <c r="AB155" s="593" t="str">
        <f t="shared" si="25"/>
        <v/>
      </c>
      <c r="AC155" s="594"/>
      <c r="AD155" s="594"/>
      <c r="AE155" s="594"/>
      <c r="AF155" s="595"/>
      <c r="AG155" s="764" t="str">
        <f t="shared" si="26"/>
        <v/>
      </c>
      <c r="AH155" s="765"/>
      <c r="AI155" s="765"/>
      <c r="AJ155" s="765"/>
      <c r="AK155" s="766"/>
      <c r="AL155" s="152" t="str">
        <f>IFERROR(VLOOKUP(B155,'Ficha 2. DATOS ACTUACIONES RHB'!$D$64:$AR$103,27,0),"")</f>
        <v/>
      </c>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row>
    <row r="156" spans="2:993" ht="14.1" customHeight="1" x14ac:dyDescent="0.2">
      <c r="B156" s="116" t="str">
        <f>IFERROR(VLOOKUP(6,'Ficha 2. DATOS ACTUACIONES RHB'!$C$64:$AM$103,2,0),"")</f>
        <v/>
      </c>
      <c r="C156" s="758" t="str">
        <f>IFERROR(VLOOKUP(B156,'Ficha 2. DATOS ACTUACIONES RHB'!$D$64:$AR$103,2,0),"")</f>
        <v/>
      </c>
      <c r="D156" s="759"/>
      <c r="E156" s="759"/>
      <c r="F156" s="759"/>
      <c r="G156" s="759"/>
      <c r="H156" s="759"/>
      <c r="I156" s="759"/>
      <c r="J156" s="760"/>
      <c r="K156" s="767" t="str">
        <f>IFERROR(VLOOKUP(B156,'Ficha 2. DATOS ACTUACIONES RHB'!$D$64:$AR$103,15,0),"")</f>
        <v/>
      </c>
      <c r="L156" s="767"/>
      <c r="M156" s="593" t="str">
        <f>IFERROR(VLOOKUP(B156,'Ficha 2. DATOS ACTUACIONES RHB'!$D$64:$AR$103,24,0),"")</f>
        <v/>
      </c>
      <c r="N156" s="594"/>
      <c r="O156" s="594"/>
      <c r="P156" s="594"/>
      <c r="Q156" s="595"/>
      <c r="R156" s="593" t="str">
        <f t="shared" si="27"/>
        <v/>
      </c>
      <c r="S156" s="594"/>
      <c r="T156" s="594"/>
      <c r="U156" s="594"/>
      <c r="V156" s="595"/>
      <c r="W156" s="761" t="str">
        <f t="shared" si="24"/>
        <v/>
      </c>
      <c r="X156" s="762"/>
      <c r="Y156" s="762"/>
      <c r="Z156" s="762"/>
      <c r="AA156" s="763"/>
      <c r="AB156" s="593" t="str">
        <f t="shared" si="25"/>
        <v/>
      </c>
      <c r="AC156" s="594"/>
      <c r="AD156" s="594"/>
      <c r="AE156" s="594"/>
      <c r="AF156" s="595"/>
      <c r="AG156" s="764" t="str">
        <f t="shared" si="26"/>
        <v/>
      </c>
      <c r="AH156" s="765"/>
      <c r="AI156" s="765"/>
      <c r="AJ156" s="765"/>
      <c r="AK156" s="766"/>
      <c r="AL156" s="152" t="str">
        <f>IFERROR(VLOOKUP(B156,'Ficha 2. DATOS ACTUACIONES RHB'!$D$64:$AR$103,27,0),"")</f>
        <v/>
      </c>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row>
    <row r="157" spans="2:993" ht="14.1" customHeight="1" x14ac:dyDescent="0.2">
      <c r="B157" s="116" t="str">
        <f>IFERROR(VLOOKUP(7,'Ficha 2. DATOS ACTUACIONES RHB'!$C$64:$AM$103,2,0),"")</f>
        <v/>
      </c>
      <c r="C157" s="758" t="str">
        <f>IFERROR(VLOOKUP(B157,'Ficha 2. DATOS ACTUACIONES RHB'!$D$64:$AR$103,2,0),"")</f>
        <v/>
      </c>
      <c r="D157" s="759"/>
      <c r="E157" s="759"/>
      <c r="F157" s="759"/>
      <c r="G157" s="759"/>
      <c r="H157" s="759"/>
      <c r="I157" s="759"/>
      <c r="J157" s="760"/>
      <c r="K157" s="767" t="str">
        <f>IFERROR(VLOOKUP(B157,'Ficha 2. DATOS ACTUACIONES RHB'!$D$64:$AR$103,15,0),"")</f>
        <v/>
      </c>
      <c r="L157" s="767"/>
      <c r="M157" s="593" t="str">
        <f>IFERROR(VLOOKUP(B157,'Ficha 2. DATOS ACTUACIONES RHB'!$D$64:$AR$103,24,0),"")</f>
        <v/>
      </c>
      <c r="N157" s="594"/>
      <c r="O157" s="594"/>
      <c r="P157" s="594"/>
      <c r="Q157" s="595"/>
      <c r="R157" s="593" t="str">
        <f t="shared" si="27"/>
        <v/>
      </c>
      <c r="S157" s="594"/>
      <c r="T157" s="594"/>
      <c r="U157" s="594"/>
      <c r="V157" s="595"/>
      <c r="W157" s="761" t="str">
        <f t="shared" si="24"/>
        <v/>
      </c>
      <c r="X157" s="762"/>
      <c r="Y157" s="762"/>
      <c r="Z157" s="762"/>
      <c r="AA157" s="763"/>
      <c r="AB157" s="593" t="str">
        <f t="shared" si="25"/>
        <v/>
      </c>
      <c r="AC157" s="594"/>
      <c r="AD157" s="594"/>
      <c r="AE157" s="594"/>
      <c r="AF157" s="595"/>
      <c r="AG157" s="764" t="str">
        <f t="shared" si="26"/>
        <v/>
      </c>
      <c r="AH157" s="765"/>
      <c r="AI157" s="765"/>
      <c r="AJ157" s="765"/>
      <c r="AK157" s="766"/>
      <c r="AL157" s="152" t="str">
        <f>IFERROR(VLOOKUP(B157,'Ficha 2. DATOS ACTUACIONES RHB'!$D$64:$AR$103,27,0),"")</f>
        <v/>
      </c>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row>
    <row r="158" spans="2:993" ht="14.1" customHeight="1" x14ac:dyDescent="0.2">
      <c r="B158" s="116" t="str">
        <f>IFERROR(VLOOKUP(8,'Ficha 2. DATOS ACTUACIONES RHB'!$C$64:$AM$103,2,0),"")</f>
        <v/>
      </c>
      <c r="C158" s="758" t="str">
        <f>IFERROR(VLOOKUP(B158,'Ficha 2. DATOS ACTUACIONES RHB'!$D$64:$AR$103,2,0),"")</f>
        <v/>
      </c>
      <c r="D158" s="759"/>
      <c r="E158" s="759"/>
      <c r="F158" s="759"/>
      <c r="G158" s="759"/>
      <c r="H158" s="759"/>
      <c r="I158" s="759"/>
      <c r="J158" s="760"/>
      <c r="K158" s="767" t="str">
        <f>IFERROR(VLOOKUP(B158,'Ficha 2. DATOS ACTUACIONES RHB'!$D$64:$AR$103,15,0),"")</f>
        <v/>
      </c>
      <c r="L158" s="767"/>
      <c r="M158" s="593" t="str">
        <f>IFERROR(VLOOKUP(B158,'Ficha 2. DATOS ACTUACIONES RHB'!$D$64:$AR$103,24,0),"")</f>
        <v/>
      </c>
      <c r="N158" s="594"/>
      <c r="O158" s="594"/>
      <c r="P158" s="594"/>
      <c r="Q158" s="595"/>
      <c r="R158" s="593" t="str">
        <f t="shared" si="27"/>
        <v/>
      </c>
      <c r="S158" s="594"/>
      <c r="T158" s="594"/>
      <c r="U158" s="594"/>
      <c r="V158" s="595"/>
      <c r="W158" s="761" t="str">
        <f t="shared" ref="W158:W190" si="28">IF(K158="","",$AB$20)</f>
        <v/>
      </c>
      <c r="X158" s="762"/>
      <c r="Y158" s="762"/>
      <c r="Z158" s="762"/>
      <c r="AA158" s="763"/>
      <c r="AB158" s="593" t="str">
        <f t="shared" si="25"/>
        <v/>
      </c>
      <c r="AC158" s="594"/>
      <c r="AD158" s="594"/>
      <c r="AE158" s="594"/>
      <c r="AF158" s="595"/>
      <c r="AG158" s="764" t="str">
        <f t="shared" ref="AG158:AG190" si="29">IF(B158="","",MIN(M158,R158,W158,AB158))</f>
        <v/>
      </c>
      <c r="AH158" s="765"/>
      <c r="AI158" s="765"/>
      <c r="AJ158" s="765"/>
      <c r="AK158" s="766"/>
      <c r="AL158" s="152" t="str">
        <f>IFERROR(VLOOKUP(B158,'Ficha 2. DATOS ACTUACIONES RHB'!$D$64:$AR$103,27,0),"")</f>
        <v/>
      </c>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row>
    <row r="159" spans="2:993" ht="14.1" customHeight="1" x14ac:dyDescent="0.2">
      <c r="B159" s="116" t="str">
        <f>IFERROR(VLOOKUP(9,'Ficha 2. DATOS ACTUACIONES RHB'!$C$64:$AM$103,2,0),"")</f>
        <v/>
      </c>
      <c r="C159" s="758" t="str">
        <f>IFERROR(VLOOKUP(B159,'Ficha 2. DATOS ACTUACIONES RHB'!$D$64:$AR$103,2,0),"")</f>
        <v/>
      </c>
      <c r="D159" s="759"/>
      <c r="E159" s="759"/>
      <c r="F159" s="759"/>
      <c r="G159" s="759"/>
      <c r="H159" s="759"/>
      <c r="I159" s="759"/>
      <c r="J159" s="760"/>
      <c r="K159" s="767" t="str">
        <f>IFERROR(VLOOKUP(B159,'Ficha 2. DATOS ACTUACIONES RHB'!$D$64:$AR$103,15,0),"")</f>
        <v/>
      </c>
      <c r="L159" s="767"/>
      <c r="M159" s="593" t="str">
        <f>IFERROR(VLOOKUP(B159,'Ficha 2. DATOS ACTUACIONES RHB'!$D$64:$AR$103,24,0),"")</f>
        <v/>
      </c>
      <c r="N159" s="594"/>
      <c r="O159" s="594"/>
      <c r="P159" s="594"/>
      <c r="Q159" s="595"/>
      <c r="R159" s="593" t="str">
        <f t="shared" si="27"/>
        <v/>
      </c>
      <c r="S159" s="594"/>
      <c r="T159" s="594"/>
      <c r="U159" s="594"/>
      <c r="V159" s="595"/>
      <c r="W159" s="761" t="str">
        <f t="shared" si="28"/>
        <v/>
      </c>
      <c r="X159" s="762"/>
      <c r="Y159" s="762"/>
      <c r="Z159" s="762"/>
      <c r="AA159" s="763"/>
      <c r="AB159" s="593" t="str">
        <f t="shared" si="25"/>
        <v/>
      </c>
      <c r="AC159" s="594"/>
      <c r="AD159" s="594"/>
      <c r="AE159" s="594"/>
      <c r="AF159" s="595"/>
      <c r="AG159" s="764" t="str">
        <f t="shared" si="29"/>
        <v/>
      </c>
      <c r="AH159" s="765"/>
      <c r="AI159" s="765"/>
      <c r="AJ159" s="765"/>
      <c r="AK159" s="766"/>
      <c r="AL159" s="152" t="str">
        <f>IFERROR(VLOOKUP(B159,'Ficha 2. DATOS ACTUACIONES RHB'!$D$64:$AR$103,27,0),"")</f>
        <v/>
      </c>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row>
    <row r="160" spans="2:993" ht="14.1" customHeight="1" x14ac:dyDescent="0.2">
      <c r="B160" s="116" t="str">
        <f>IFERROR(VLOOKUP(10,'Ficha 2. DATOS ACTUACIONES RHB'!$C$64:$AM$103,2,0),"")</f>
        <v/>
      </c>
      <c r="C160" s="758" t="str">
        <f>IFERROR(VLOOKUP(B160,'Ficha 2. DATOS ACTUACIONES RHB'!$D$64:$AR$103,2,0),"")</f>
        <v/>
      </c>
      <c r="D160" s="759"/>
      <c r="E160" s="759"/>
      <c r="F160" s="759"/>
      <c r="G160" s="759"/>
      <c r="H160" s="759"/>
      <c r="I160" s="759"/>
      <c r="J160" s="760"/>
      <c r="K160" s="767" t="str">
        <f>IFERROR(VLOOKUP(B160,'Ficha 2. DATOS ACTUACIONES RHB'!$D$64:$AR$103,15,0),"")</f>
        <v/>
      </c>
      <c r="L160" s="767"/>
      <c r="M160" s="593" t="str">
        <f>IFERROR(VLOOKUP(B160,'Ficha 2. DATOS ACTUACIONES RHB'!$D$64:$AR$103,24,0),"")</f>
        <v/>
      </c>
      <c r="N160" s="594"/>
      <c r="O160" s="594"/>
      <c r="P160" s="594"/>
      <c r="Q160" s="595"/>
      <c r="R160" s="593" t="str">
        <f t="shared" si="27"/>
        <v/>
      </c>
      <c r="S160" s="594"/>
      <c r="T160" s="594"/>
      <c r="U160" s="594"/>
      <c r="V160" s="595"/>
      <c r="W160" s="761" t="str">
        <f t="shared" si="28"/>
        <v/>
      </c>
      <c r="X160" s="762"/>
      <c r="Y160" s="762"/>
      <c r="Z160" s="762"/>
      <c r="AA160" s="763"/>
      <c r="AB160" s="593" t="str">
        <f t="shared" si="25"/>
        <v/>
      </c>
      <c r="AC160" s="594"/>
      <c r="AD160" s="594"/>
      <c r="AE160" s="594"/>
      <c r="AF160" s="595"/>
      <c r="AG160" s="764" t="str">
        <f t="shared" si="29"/>
        <v/>
      </c>
      <c r="AH160" s="765"/>
      <c r="AI160" s="765"/>
      <c r="AJ160" s="765"/>
      <c r="AK160" s="766"/>
      <c r="AL160" s="152" t="str">
        <f>IFERROR(VLOOKUP(B160,'Ficha 2. DATOS ACTUACIONES RHB'!$D$64:$AR$103,27,0),"")</f>
        <v/>
      </c>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row>
    <row r="161" spans="2:993" ht="14.1" customHeight="1" x14ac:dyDescent="0.2">
      <c r="B161" s="116" t="str">
        <f>IFERROR(VLOOKUP(11,'Ficha 2. DATOS ACTUACIONES RHB'!$C$64:$AM$103,2,0),"")</f>
        <v/>
      </c>
      <c r="C161" s="758" t="str">
        <f>IFERROR(VLOOKUP(B161,'Ficha 2. DATOS ACTUACIONES RHB'!$D$64:$AR$103,2,0),"")</f>
        <v/>
      </c>
      <c r="D161" s="759"/>
      <c r="E161" s="759"/>
      <c r="F161" s="759"/>
      <c r="G161" s="759"/>
      <c r="H161" s="759"/>
      <c r="I161" s="759"/>
      <c r="J161" s="760"/>
      <c r="K161" s="767" t="str">
        <f>IFERROR(VLOOKUP(B161,'Ficha 2. DATOS ACTUACIONES RHB'!$D$64:$AR$103,15,0),"")</f>
        <v/>
      </c>
      <c r="L161" s="767"/>
      <c r="M161" s="593" t="str">
        <f>IFERROR(VLOOKUP(B161,'Ficha 2. DATOS ACTUACIONES RHB'!$D$64:$AR$103,24,0),"")</f>
        <v/>
      </c>
      <c r="N161" s="594"/>
      <c r="O161" s="594"/>
      <c r="P161" s="594"/>
      <c r="Q161" s="595"/>
      <c r="R161" s="593" t="str">
        <f t="shared" si="27"/>
        <v/>
      </c>
      <c r="S161" s="594"/>
      <c r="T161" s="594"/>
      <c r="U161" s="594"/>
      <c r="V161" s="595"/>
      <c r="W161" s="761" t="str">
        <f t="shared" si="28"/>
        <v/>
      </c>
      <c r="X161" s="762"/>
      <c r="Y161" s="762"/>
      <c r="Z161" s="762"/>
      <c r="AA161" s="763"/>
      <c r="AB161" s="593" t="str">
        <f t="shared" si="25"/>
        <v/>
      </c>
      <c r="AC161" s="594"/>
      <c r="AD161" s="594"/>
      <c r="AE161" s="594"/>
      <c r="AF161" s="595"/>
      <c r="AG161" s="764" t="str">
        <f t="shared" si="29"/>
        <v/>
      </c>
      <c r="AH161" s="765"/>
      <c r="AI161" s="765"/>
      <c r="AJ161" s="765"/>
      <c r="AK161" s="766"/>
      <c r="AL161" s="152" t="str">
        <f>IFERROR(VLOOKUP(B161,'Ficha 2. DATOS ACTUACIONES RHB'!$D$64:$AR$103,27,0),"")</f>
        <v/>
      </c>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row>
    <row r="162" spans="2:993" ht="14.1" customHeight="1" x14ac:dyDescent="0.2">
      <c r="B162" s="116" t="str">
        <f>IFERROR(VLOOKUP(12,'Ficha 2. DATOS ACTUACIONES RHB'!$C$64:$AM$103,2,0),"")</f>
        <v/>
      </c>
      <c r="C162" s="758" t="str">
        <f>IFERROR(VLOOKUP(B162,'Ficha 2. DATOS ACTUACIONES RHB'!$D$64:$AR$103,2,0),"")</f>
        <v/>
      </c>
      <c r="D162" s="759"/>
      <c r="E162" s="759"/>
      <c r="F162" s="759"/>
      <c r="G162" s="759"/>
      <c r="H162" s="759"/>
      <c r="I162" s="759"/>
      <c r="J162" s="760"/>
      <c r="K162" s="767" t="str">
        <f>IFERROR(VLOOKUP(B162,'Ficha 2. DATOS ACTUACIONES RHB'!$D$64:$AR$103,15,0),"")</f>
        <v/>
      </c>
      <c r="L162" s="767"/>
      <c r="M162" s="593" t="str">
        <f>IFERROR(VLOOKUP(B162,'Ficha 2. DATOS ACTUACIONES RHB'!$D$64:$AR$103,24,0),"")</f>
        <v/>
      </c>
      <c r="N162" s="594"/>
      <c r="O162" s="594"/>
      <c r="P162" s="594"/>
      <c r="Q162" s="595"/>
      <c r="R162" s="593" t="str">
        <f t="shared" si="27"/>
        <v/>
      </c>
      <c r="S162" s="594"/>
      <c r="T162" s="594"/>
      <c r="U162" s="594"/>
      <c r="V162" s="595"/>
      <c r="W162" s="761" t="str">
        <f t="shared" si="28"/>
        <v/>
      </c>
      <c r="X162" s="762"/>
      <c r="Y162" s="762"/>
      <c r="Z162" s="762"/>
      <c r="AA162" s="763"/>
      <c r="AB162" s="593" t="str">
        <f t="shared" si="25"/>
        <v/>
      </c>
      <c r="AC162" s="594"/>
      <c r="AD162" s="594"/>
      <c r="AE162" s="594"/>
      <c r="AF162" s="595"/>
      <c r="AG162" s="764" t="str">
        <f t="shared" si="29"/>
        <v/>
      </c>
      <c r="AH162" s="765"/>
      <c r="AI162" s="765"/>
      <c r="AJ162" s="765"/>
      <c r="AK162" s="766"/>
      <c r="AL162" s="152" t="str">
        <f>IFERROR(VLOOKUP(B162,'Ficha 2. DATOS ACTUACIONES RHB'!$D$64:$AR$103,27,0),"")</f>
        <v/>
      </c>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row>
    <row r="163" spans="2:993" ht="14.1" customHeight="1" x14ac:dyDescent="0.2">
      <c r="B163" s="116" t="str">
        <f>IFERROR(VLOOKUP(13,'Ficha 2. DATOS ACTUACIONES RHB'!$C$64:$AM$103,2,0),"")</f>
        <v/>
      </c>
      <c r="C163" s="758" t="str">
        <f>IFERROR(VLOOKUP(B163,'Ficha 2. DATOS ACTUACIONES RHB'!$D$64:$AR$103,2,0),"")</f>
        <v/>
      </c>
      <c r="D163" s="759"/>
      <c r="E163" s="759"/>
      <c r="F163" s="759"/>
      <c r="G163" s="759"/>
      <c r="H163" s="759"/>
      <c r="I163" s="759"/>
      <c r="J163" s="760"/>
      <c r="K163" s="767" t="str">
        <f>IFERROR(VLOOKUP(B163,'Ficha 2. DATOS ACTUACIONES RHB'!$D$64:$AR$103,15,0),"")</f>
        <v/>
      </c>
      <c r="L163" s="767"/>
      <c r="M163" s="593" t="str">
        <f>IFERROR(VLOOKUP(B163,'Ficha 2. DATOS ACTUACIONES RHB'!$D$64:$AR$103,24,0),"")</f>
        <v/>
      </c>
      <c r="N163" s="594"/>
      <c r="O163" s="594"/>
      <c r="P163" s="594"/>
      <c r="Q163" s="595"/>
      <c r="R163" s="593" t="str">
        <f t="shared" si="27"/>
        <v/>
      </c>
      <c r="S163" s="594"/>
      <c r="T163" s="594"/>
      <c r="U163" s="594"/>
      <c r="V163" s="595"/>
      <c r="W163" s="761" t="str">
        <f t="shared" si="28"/>
        <v/>
      </c>
      <c r="X163" s="762"/>
      <c r="Y163" s="762"/>
      <c r="Z163" s="762"/>
      <c r="AA163" s="763"/>
      <c r="AB163" s="593" t="str">
        <f t="shared" si="25"/>
        <v/>
      </c>
      <c r="AC163" s="594"/>
      <c r="AD163" s="594"/>
      <c r="AE163" s="594"/>
      <c r="AF163" s="595"/>
      <c r="AG163" s="764" t="str">
        <f t="shared" si="29"/>
        <v/>
      </c>
      <c r="AH163" s="765"/>
      <c r="AI163" s="765"/>
      <c r="AJ163" s="765"/>
      <c r="AK163" s="766"/>
      <c r="AL163" s="152" t="str">
        <f>IFERROR(VLOOKUP(B163,'Ficha 2. DATOS ACTUACIONES RHB'!$D$64:$AR$103,27,0),"")</f>
        <v/>
      </c>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row>
    <row r="164" spans="2:993" ht="14.1" customHeight="1" x14ac:dyDescent="0.2">
      <c r="B164" s="116" t="str">
        <f>IFERROR(VLOOKUP(14,'Ficha 2. DATOS ACTUACIONES RHB'!$C$64:$AM$103,2,0),"")</f>
        <v/>
      </c>
      <c r="C164" s="758" t="str">
        <f>IFERROR(VLOOKUP(B164,'Ficha 2. DATOS ACTUACIONES RHB'!$D$64:$AR$103,2,0),"")</f>
        <v/>
      </c>
      <c r="D164" s="759"/>
      <c r="E164" s="759"/>
      <c r="F164" s="759"/>
      <c r="G164" s="759"/>
      <c r="H164" s="759"/>
      <c r="I164" s="759"/>
      <c r="J164" s="760"/>
      <c r="K164" s="767" t="str">
        <f>IFERROR(VLOOKUP(B164,'Ficha 2. DATOS ACTUACIONES RHB'!$D$64:$AR$103,15,0),"")</f>
        <v/>
      </c>
      <c r="L164" s="767"/>
      <c r="M164" s="593" t="str">
        <f>IFERROR(VLOOKUP(B164,'Ficha 2. DATOS ACTUACIONES RHB'!$D$64:$AR$103,24,0),"")</f>
        <v/>
      </c>
      <c r="N164" s="594"/>
      <c r="O164" s="594"/>
      <c r="P164" s="594"/>
      <c r="Q164" s="595"/>
      <c r="R164" s="593" t="str">
        <f t="shared" si="27"/>
        <v/>
      </c>
      <c r="S164" s="594"/>
      <c r="T164" s="594"/>
      <c r="U164" s="594"/>
      <c r="V164" s="595"/>
      <c r="W164" s="761" t="str">
        <f t="shared" si="28"/>
        <v/>
      </c>
      <c r="X164" s="762"/>
      <c r="Y164" s="762"/>
      <c r="Z164" s="762"/>
      <c r="AA164" s="763"/>
      <c r="AB164" s="593" t="str">
        <f t="shared" si="25"/>
        <v/>
      </c>
      <c r="AC164" s="594"/>
      <c r="AD164" s="594"/>
      <c r="AE164" s="594"/>
      <c r="AF164" s="595"/>
      <c r="AG164" s="764" t="str">
        <f t="shared" si="29"/>
        <v/>
      </c>
      <c r="AH164" s="765"/>
      <c r="AI164" s="765"/>
      <c r="AJ164" s="765"/>
      <c r="AK164" s="766"/>
      <c r="AL164" s="152" t="str">
        <f>IFERROR(VLOOKUP(B164,'Ficha 2. DATOS ACTUACIONES RHB'!$D$64:$AR$103,27,0),"")</f>
        <v/>
      </c>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row>
    <row r="165" spans="2:993" ht="14.1" customHeight="1" x14ac:dyDescent="0.2">
      <c r="B165" s="116" t="str">
        <f>IFERROR(VLOOKUP(15,'Ficha 2. DATOS ACTUACIONES RHB'!$C$64:$AM$103,2,0),"")</f>
        <v/>
      </c>
      <c r="C165" s="758" t="str">
        <f>IFERROR(VLOOKUP(B165,'Ficha 2. DATOS ACTUACIONES RHB'!$D$64:$AR$103,2,0),"")</f>
        <v/>
      </c>
      <c r="D165" s="759"/>
      <c r="E165" s="759"/>
      <c r="F165" s="759"/>
      <c r="G165" s="759"/>
      <c r="H165" s="759"/>
      <c r="I165" s="759"/>
      <c r="J165" s="760"/>
      <c r="K165" s="767" t="str">
        <f>IFERROR(VLOOKUP(B165,'Ficha 2. DATOS ACTUACIONES RHB'!$D$64:$AR$103,15,0),"")</f>
        <v/>
      </c>
      <c r="L165" s="767"/>
      <c r="M165" s="593" t="str">
        <f>IFERROR(VLOOKUP(B165,'Ficha 2. DATOS ACTUACIONES RHB'!$D$64:$AR$103,24,0),"")</f>
        <v/>
      </c>
      <c r="N165" s="594"/>
      <c r="O165" s="594"/>
      <c r="P165" s="594"/>
      <c r="Q165" s="595"/>
      <c r="R165" s="593" t="str">
        <f t="shared" si="27"/>
        <v/>
      </c>
      <c r="S165" s="594"/>
      <c r="T165" s="594"/>
      <c r="U165" s="594"/>
      <c r="V165" s="595"/>
      <c r="W165" s="761" t="str">
        <f t="shared" si="28"/>
        <v/>
      </c>
      <c r="X165" s="762"/>
      <c r="Y165" s="762"/>
      <c r="Z165" s="762"/>
      <c r="AA165" s="763"/>
      <c r="AB165" s="593" t="str">
        <f t="shared" si="25"/>
        <v/>
      </c>
      <c r="AC165" s="594"/>
      <c r="AD165" s="594"/>
      <c r="AE165" s="594"/>
      <c r="AF165" s="595"/>
      <c r="AG165" s="764" t="str">
        <f t="shared" si="29"/>
        <v/>
      </c>
      <c r="AH165" s="765"/>
      <c r="AI165" s="765"/>
      <c r="AJ165" s="765"/>
      <c r="AK165" s="766"/>
      <c r="AL165" s="152" t="str">
        <f>IFERROR(VLOOKUP(B165,'Ficha 2. DATOS ACTUACIONES RHB'!$D$64:$AR$103,27,0),"")</f>
        <v/>
      </c>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row>
    <row r="166" spans="2:993" ht="14.1" customHeight="1" x14ac:dyDescent="0.2">
      <c r="B166" s="116" t="str">
        <f>IFERROR(VLOOKUP(16,'Ficha 2. DATOS ACTUACIONES RHB'!$C$64:$AM$103,2,0),"")</f>
        <v/>
      </c>
      <c r="C166" s="758" t="str">
        <f>IFERROR(VLOOKUP(B166,'Ficha 2. DATOS ACTUACIONES RHB'!$D$64:$AR$103,2,0),"")</f>
        <v/>
      </c>
      <c r="D166" s="759"/>
      <c r="E166" s="759"/>
      <c r="F166" s="759"/>
      <c r="G166" s="759"/>
      <c r="H166" s="759"/>
      <c r="I166" s="759"/>
      <c r="J166" s="760"/>
      <c r="K166" s="767" t="str">
        <f>IFERROR(VLOOKUP(B166,'Ficha 2. DATOS ACTUACIONES RHB'!$D$64:$AR$103,15,0),"")</f>
        <v/>
      </c>
      <c r="L166" s="767"/>
      <c r="M166" s="593" t="str">
        <f>IFERROR(VLOOKUP(B166,'Ficha 2. DATOS ACTUACIONES RHB'!$D$64:$AR$103,24,0),"")</f>
        <v/>
      </c>
      <c r="N166" s="594"/>
      <c r="O166" s="594"/>
      <c r="P166" s="594"/>
      <c r="Q166" s="595"/>
      <c r="R166" s="593" t="str">
        <f t="shared" si="27"/>
        <v/>
      </c>
      <c r="S166" s="594"/>
      <c r="T166" s="594"/>
      <c r="U166" s="594"/>
      <c r="V166" s="595"/>
      <c r="W166" s="761" t="str">
        <f t="shared" si="28"/>
        <v/>
      </c>
      <c r="X166" s="762"/>
      <c r="Y166" s="762"/>
      <c r="Z166" s="762"/>
      <c r="AA166" s="763"/>
      <c r="AB166" s="593" t="str">
        <f t="shared" si="25"/>
        <v/>
      </c>
      <c r="AC166" s="594"/>
      <c r="AD166" s="594"/>
      <c r="AE166" s="594"/>
      <c r="AF166" s="595"/>
      <c r="AG166" s="764" t="str">
        <f t="shared" si="29"/>
        <v/>
      </c>
      <c r="AH166" s="765"/>
      <c r="AI166" s="765"/>
      <c r="AJ166" s="765"/>
      <c r="AK166" s="766"/>
      <c r="AL166" s="152" t="str">
        <f>IFERROR(VLOOKUP(B166,'Ficha 2. DATOS ACTUACIONES RHB'!$D$64:$AR$103,27,0),"")</f>
        <v/>
      </c>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row>
    <row r="167" spans="2:993" ht="14.1" customHeight="1" x14ac:dyDescent="0.2">
      <c r="B167" s="116" t="str">
        <f>IFERROR(VLOOKUP(17,'Ficha 2. DATOS ACTUACIONES RHB'!$C$64:$AM$103,2,0),"")</f>
        <v/>
      </c>
      <c r="C167" s="758" t="str">
        <f>IFERROR(VLOOKUP(B167,'Ficha 2. DATOS ACTUACIONES RHB'!$D$64:$AR$103,2,0),"")</f>
        <v/>
      </c>
      <c r="D167" s="759"/>
      <c r="E167" s="759"/>
      <c r="F167" s="759"/>
      <c r="G167" s="759"/>
      <c r="H167" s="759"/>
      <c r="I167" s="759"/>
      <c r="J167" s="760"/>
      <c r="K167" s="767" t="str">
        <f>IFERROR(VLOOKUP(B167,'Ficha 2. DATOS ACTUACIONES RHB'!$D$64:$AR$103,15,0),"")</f>
        <v/>
      </c>
      <c r="L167" s="767"/>
      <c r="M167" s="593" t="str">
        <f>IFERROR(VLOOKUP(B167,'Ficha 2. DATOS ACTUACIONES RHB'!$D$64:$AR$103,24,0),"")</f>
        <v/>
      </c>
      <c r="N167" s="594"/>
      <c r="O167" s="594"/>
      <c r="P167" s="594"/>
      <c r="Q167" s="595"/>
      <c r="R167" s="593" t="str">
        <f t="shared" si="27"/>
        <v/>
      </c>
      <c r="S167" s="594"/>
      <c r="T167" s="594"/>
      <c r="U167" s="594"/>
      <c r="V167" s="595"/>
      <c r="W167" s="761" t="str">
        <f t="shared" si="28"/>
        <v/>
      </c>
      <c r="X167" s="762"/>
      <c r="Y167" s="762"/>
      <c r="Z167" s="762"/>
      <c r="AA167" s="763"/>
      <c r="AB167" s="593" t="str">
        <f t="shared" si="25"/>
        <v/>
      </c>
      <c r="AC167" s="594"/>
      <c r="AD167" s="594"/>
      <c r="AE167" s="594"/>
      <c r="AF167" s="595"/>
      <c r="AG167" s="764" t="str">
        <f t="shared" si="29"/>
        <v/>
      </c>
      <c r="AH167" s="765"/>
      <c r="AI167" s="765"/>
      <c r="AJ167" s="765"/>
      <c r="AK167" s="766"/>
      <c r="AL167" s="152" t="str">
        <f>IFERROR(VLOOKUP(B167,'Ficha 2. DATOS ACTUACIONES RHB'!$D$64:$AR$103,27,0),"")</f>
        <v/>
      </c>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row>
    <row r="168" spans="2:993" ht="14.1" customHeight="1" x14ac:dyDescent="0.2">
      <c r="B168" s="116" t="str">
        <f>IFERROR(VLOOKUP(18,'Ficha 2. DATOS ACTUACIONES RHB'!$C$64:$AM$103,2,0),"")</f>
        <v/>
      </c>
      <c r="C168" s="758" t="str">
        <f>IFERROR(VLOOKUP(B168,'Ficha 2. DATOS ACTUACIONES RHB'!$D$64:$AR$103,2,0),"")</f>
        <v/>
      </c>
      <c r="D168" s="759"/>
      <c r="E168" s="759"/>
      <c r="F168" s="759"/>
      <c r="G168" s="759"/>
      <c r="H168" s="759"/>
      <c r="I168" s="759"/>
      <c r="J168" s="760"/>
      <c r="K168" s="767" t="str">
        <f>IFERROR(VLOOKUP(B168,'Ficha 2. DATOS ACTUACIONES RHB'!$D$64:$AR$103,15,0),"")</f>
        <v/>
      </c>
      <c r="L168" s="767"/>
      <c r="M168" s="593" t="str">
        <f>IFERROR(VLOOKUP(B168,'Ficha 2. DATOS ACTUACIONES RHB'!$D$64:$AR$103,24,0),"")</f>
        <v/>
      </c>
      <c r="N168" s="594"/>
      <c r="O168" s="594"/>
      <c r="P168" s="594"/>
      <c r="Q168" s="595"/>
      <c r="R168" s="593" t="str">
        <f t="shared" si="27"/>
        <v/>
      </c>
      <c r="S168" s="594"/>
      <c r="T168" s="594"/>
      <c r="U168" s="594"/>
      <c r="V168" s="595"/>
      <c r="W168" s="761" t="str">
        <f t="shared" si="28"/>
        <v/>
      </c>
      <c r="X168" s="762"/>
      <c r="Y168" s="762"/>
      <c r="Z168" s="762"/>
      <c r="AA168" s="763"/>
      <c r="AB168" s="593" t="str">
        <f t="shared" si="25"/>
        <v/>
      </c>
      <c r="AC168" s="594"/>
      <c r="AD168" s="594"/>
      <c r="AE168" s="594"/>
      <c r="AF168" s="595"/>
      <c r="AG168" s="764" t="str">
        <f t="shared" si="29"/>
        <v/>
      </c>
      <c r="AH168" s="765"/>
      <c r="AI168" s="765"/>
      <c r="AJ168" s="765"/>
      <c r="AK168" s="766"/>
      <c r="AL168" s="152" t="str">
        <f>IFERROR(VLOOKUP(B168,'Ficha 2. DATOS ACTUACIONES RHB'!$D$64:$AR$103,27,0),"")</f>
        <v/>
      </c>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row>
    <row r="169" spans="2:993" ht="14.1" customHeight="1" x14ac:dyDescent="0.2">
      <c r="B169" s="116" t="str">
        <f>IFERROR(VLOOKUP(19,'Ficha 2. DATOS ACTUACIONES RHB'!$C$64:$AM$103,2,0),"")</f>
        <v/>
      </c>
      <c r="C169" s="758" t="str">
        <f>IFERROR(VLOOKUP(B169,'Ficha 2. DATOS ACTUACIONES RHB'!$D$64:$AR$103,2,0),"")</f>
        <v/>
      </c>
      <c r="D169" s="759"/>
      <c r="E169" s="759"/>
      <c r="F169" s="759"/>
      <c r="G169" s="759"/>
      <c r="H169" s="759"/>
      <c r="I169" s="759"/>
      <c r="J169" s="760"/>
      <c r="K169" s="767" t="str">
        <f>IFERROR(VLOOKUP(B169,'Ficha 2. DATOS ACTUACIONES RHB'!$D$64:$AR$103,15,0),"")</f>
        <v/>
      </c>
      <c r="L169" s="767"/>
      <c r="M169" s="593" t="str">
        <f>IFERROR(VLOOKUP(B169,'Ficha 2. DATOS ACTUACIONES RHB'!$D$64:$AR$103,24,0),"")</f>
        <v/>
      </c>
      <c r="N169" s="594"/>
      <c r="O169" s="594"/>
      <c r="P169" s="594"/>
      <c r="Q169" s="595"/>
      <c r="R169" s="593" t="str">
        <f t="shared" si="27"/>
        <v/>
      </c>
      <c r="S169" s="594"/>
      <c r="T169" s="594"/>
      <c r="U169" s="594"/>
      <c r="V169" s="595"/>
      <c r="W169" s="761" t="str">
        <f t="shared" si="28"/>
        <v/>
      </c>
      <c r="X169" s="762"/>
      <c r="Y169" s="762"/>
      <c r="Z169" s="762"/>
      <c r="AA169" s="763"/>
      <c r="AB169" s="593" t="str">
        <f t="shared" si="25"/>
        <v/>
      </c>
      <c r="AC169" s="594"/>
      <c r="AD169" s="594"/>
      <c r="AE169" s="594"/>
      <c r="AF169" s="595"/>
      <c r="AG169" s="764" t="str">
        <f t="shared" si="29"/>
        <v/>
      </c>
      <c r="AH169" s="765"/>
      <c r="AI169" s="765"/>
      <c r="AJ169" s="765"/>
      <c r="AK169" s="766"/>
      <c r="AL169" s="152" t="str">
        <f>IFERROR(VLOOKUP(B169,'Ficha 2. DATOS ACTUACIONES RHB'!$D$64:$AR$103,27,0),"")</f>
        <v/>
      </c>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row>
    <row r="170" spans="2:993" ht="14.1" customHeight="1" x14ac:dyDescent="0.2">
      <c r="B170" s="116" t="str">
        <f>IFERROR(VLOOKUP(20,'Ficha 2. DATOS ACTUACIONES RHB'!$C$64:$AM$103,2,0),"")</f>
        <v/>
      </c>
      <c r="C170" s="758" t="str">
        <f>IFERROR(VLOOKUP(B170,'Ficha 2. DATOS ACTUACIONES RHB'!$D$64:$AR$103,2,0),"")</f>
        <v/>
      </c>
      <c r="D170" s="759"/>
      <c r="E170" s="759"/>
      <c r="F170" s="759"/>
      <c r="G170" s="759"/>
      <c r="H170" s="759"/>
      <c r="I170" s="759"/>
      <c r="J170" s="760"/>
      <c r="K170" s="767" t="str">
        <f>IFERROR(VLOOKUP(B170,'Ficha 2. DATOS ACTUACIONES RHB'!$D$64:$AR$103,15,0),"")</f>
        <v/>
      </c>
      <c r="L170" s="767"/>
      <c r="M170" s="593" t="str">
        <f>IFERROR(VLOOKUP(B170,'Ficha 2. DATOS ACTUACIONES RHB'!$D$64:$AR$103,24,0),"")</f>
        <v/>
      </c>
      <c r="N170" s="594"/>
      <c r="O170" s="594"/>
      <c r="P170" s="594"/>
      <c r="Q170" s="595"/>
      <c r="R170" s="593" t="str">
        <f t="shared" si="27"/>
        <v/>
      </c>
      <c r="S170" s="594"/>
      <c r="T170" s="594"/>
      <c r="U170" s="594"/>
      <c r="V170" s="595"/>
      <c r="W170" s="761" t="str">
        <f t="shared" si="28"/>
        <v/>
      </c>
      <c r="X170" s="762"/>
      <c r="Y170" s="762"/>
      <c r="Z170" s="762"/>
      <c r="AA170" s="763"/>
      <c r="AB170" s="593" t="str">
        <f t="shared" si="25"/>
        <v/>
      </c>
      <c r="AC170" s="594"/>
      <c r="AD170" s="594"/>
      <c r="AE170" s="594"/>
      <c r="AF170" s="595"/>
      <c r="AG170" s="764" t="str">
        <f t="shared" si="29"/>
        <v/>
      </c>
      <c r="AH170" s="765"/>
      <c r="AI170" s="765"/>
      <c r="AJ170" s="765"/>
      <c r="AK170" s="766"/>
      <c r="AL170" s="152" t="str">
        <f>IFERROR(VLOOKUP(B170,'Ficha 2. DATOS ACTUACIONES RHB'!$D$64:$AR$103,27,0),"")</f>
        <v/>
      </c>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row>
    <row r="171" spans="2:993" ht="14.1" customHeight="1" x14ac:dyDescent="0.2">
      <c r="B171" s="116" t="str">
        <f>IFERROR(VLOOKUP(21,'Ficha 2. DATOS ACTUACIONES RHB'!$C$64:$AM$103,2,0),"")</f>
        <v/>
      </c>
      <c r="C171" s="758" t="str">
        <f>IFERROR(VLOOKUP(B171,'Ficha 2. DATOS ACTUACIONES RHB'!$D$64:$AR$103,2,0),"")</f>
        <v/>
      </c>
      <c r="D171" s="759"/>
      <c r="E171" s="759"/>
      <c r="F171" s="759"/>
      <c r="G171" s="759"/>
      <c r="H171" s="759"/>
      <c r="I171" s="759"/>
      <c r="J171" s="760"/>
      <c r="K171" s="767" t="str">
        <f>IFERROR(VLOOKUP(B171,'Ficha 2. DATOS ACTUACIONES RHB'!$D$64:$AR$103,15,0),"")</f>
        <v/>
      </c>
      <c r="L171" s="767"/>
      <c r="M171" s="593" t="str">
        <f>IFERROR(VLOOKUP(B171,'Ficha 2. DATOS ACTUACIONES RHB'!$D$64:$AR$103,24,0),"")</f>
        <v/>
      </c>
      <c r="N171" s="594"/>
      <c r="O171" s="594"/>
      <c r="P171" s="594"/>
      <c r="Q171" s="595"/>
      <c r="R171" s="593" t="str">
        <f t="shared" si="27"/>
        <v/>
      </c>
      <c r="S171" s="594"/>
      <c r="T171" s="594"/>
      <c r="U171" s="594"/>
      <c r="V171" s="595"/>
      <c r="W171" s="761" t="str">
        <f t="shared" si="28"/>
        <v/>
      </c>
      <c r="X171" s="762"/>
      <c r="Y171" s="762"/>
      <c r="Z171" s="762"/>
      <c r="AA171" s="763"/>
      <c r="AB171" s="593" t="str">
        <f t="shared" si="25"/>
        <v/>
      </c>
      <c r="AC171" s="594"/>
      <c r="AD171" s="594"/>
      <c r="AE171" s="594"/>
      <c r="AF171" s="595"/>
      <c r="AG171" s="764" t="str">
        <f t="shared" si="29"/>
        <v/>
      </c>
      <c r="AH171" s="765"/>
      <c r="AI171" s="765"/>
      <c r="AJ171" s="765"/>
      <c r="AK171" s="766"/>
      <c r="AL171" s="152" t="str">
        <f>IFERROR(VLOOKUP(B171,'Ficha 2. DATOS ACTUACIONES RHB'!$D$64:$AR$103,27,0),"")</f>
        <v/>
      </c>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row>
    <row r="172" spans="2:993" ht="14.1" customHeight="1" x14ac:dyDescent="0.2">
      <c r="B172" s="116" t="str">
        <f>IFERROR(VLOOKUP(22,'Ficha 2. DATOS ACTUACIONES RHB'!$C$64:$AM$103,2,0),"")</f>
        <v/>
      </c>
      <c r="C172" s="758" t="str">
        <f>IFERROR(VLOOKUP(B172,'Ficha 2. DATOS ACTUACIONES RHB'!$D$64:$AR$103,2,0),"")</f>
        <v/>
      </c>
      <c r="D172" s="759"/>
      <c r="E172" s="759"/>
      <c r="F172" s="759"/>
      <c r="G172" s="759"/>
      <c r="H172" s="759"/>
      <c r="I172" s="759"/>
      <c r="J172" s="760"/>
      <c r="K172" s="767" t="str">
        <f>IFERROR(VLOOKUP(B172,'Ficha 2. DATOS ACTUACIONES RHB'!$D$64:$AR$103,15,0),"")</f>
        <v/>
      </c>
      <c r="L172" s="767"/>
      <c r="M172" s="593" t="str">
        <f>IFERROR(VLOOKUP(B172,'Ficha 2. DATOS ACTUACIONES RHB'!$D$64:$AR$103,24,0),"")</f>
        <v/>
      </c>
      <c r="N172" s="594"/>
      <c r="O172" s="594"/>
      <c r="P172" s="594"/>
      <c r="Q172" s="595"/>
      <c r="R172" s="593" t="str">
        <f t="shared" si="27"/>
        <v/>
      </c>
      <c r="S172" s="594"/>
      <c r="T172" s="594"/>
      <c r="U172" s="594"/>
      <c r="V172" s="595"/>
      <c r="W172" s="761" t="str">
        <f t="shared" si="28"/>
        <v/>
      </c>
      <c r="X172" s="762"/>
      <c r="Y172" s="762"/>
      <c r="Z172" s="762"/>
      <c r="AA172" s="763"/>
      <c r="AB172" s="593" t="str">
        <f t="shared" si="25"/>
        <v/>
      </c>
      <c r="AC172" s="594"/>
      <c r="AD172" s="594"/>
      <c r="AE172" s="594"/>
      <c r="AF172" s="595"/>
      <c r="AG172" s="764" t="str">
        <f t="shared" si="29"/>
        <v/>
      </c>
      <c r="AH172" s="765"/>
      <c r="AI172" s="765"/>
      <c r="AJ172" s="765"/>
      <c r="AK172" s="766"/>
      <c r="AL172" s="152" t="str">
        <f>IFERROR(VLOOKUP(B172,'Ficha 2. DATOS ACTUACIONES RHB'!$D$64:$AR$103,27,0),"")</f>
        <v/>
      </c>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row>
    <row r="173" spans="2:993" ht="14.1" customHeight="1" x14ac:dyDescent="0.2">
      <c r="B173" s="116" t="str">
        <f>IFERROR(VLOOKUP(23,'Ficha 2. DATOS ACTUACIONES RHB'!$C$64:$AM$103,2,0),"")</f>
        <v/>
      </c>
      <c r="C173" s="758" t="str">
        <f>IFERROR(VLOOKUP(B173,'Ficha 2. DATOS ACTUACIONES RHB'!$D$64:$AR$103,2,0),"")</f>
        <v/>
      </c>
      <c r="D173" s="759"/>
      <c r="E173" s="759"/>
      <c r="F173" s="759"/>
      <c r="G173" s="759"/>
      <c r="H173" s="759"/>
      <c r="I173" s="759"/>
      <c r="J173" s="760"/>
      <c r="K173" s="767" t="str">
        <f>IFERROR(VLOOKUP(B173,'Ficha 2. DATOS ACTUACIONES RHB'!$D$64:$AR$103,15,0),"")</f>
        <v/>
      </c>
      <c r="L173" s="767"/>
      <c r="M173" s="593" t="str">
        <f>IFERROR(VLOOKUP(B173,'Ficha 2. DATOS ACTUACIONES RHB'!$D$64:$AR$103,24,0),"")</f>
        <v/>
      </c>
      <c r="N173" s="594"/>
      <c r="O173" s="594"/>
      <c r="P173" s="594"/>
      <c r="Q173" s="595"/>
      <c r="R173" s="593" t="str">
        <f t="shared" si="27"/>
        <v/>
      </c>
      <c r="S173" s="594"/>
      <c r="T173" s="594"/>
      <c r="U173" s="594"/>
      <c r="V173" s="595"/>
      <c r="W173" s="761" t="str">
        <f t="shared" si="28"/>
        <v/>
      </c>
      <c r="X173" s="762"/>
      <c r="Y173" s="762"/>
      <c r="Z173" s="762"/>
      <c r="AA173" s="763"/>
      <c r="AB173" s="593" t="str">
        <f t="shared" si="25"/>
        <v/>
      </c>
      <c r="AC173" s="594"/>
      <c r="AD173" s="594"/>
      <c r="AE173" s="594"/>
      <c r="AF173" s="595"/>
      <c r="AG173" s="764" t="str">
        <f t="shared" si="29"/>
        <v/>
      </c>
      <c r="AH173" s="765"/>
      <c r="AI173" s="765"/>
      <c r="AJ173" s="765"/>
      <c r="AK173" s="766"/>
      <c r="AL173" s="152" t="str">
        <f>IFERROR(VLOOKUP(B173,'Ficha 2. DATOS ACTUACIONES RHB'!$D$64:$AR$103,27,0),"")</f>
        <v/>
      </c>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row>
    <row r="174" spans="2:993" ht="14.1" customHeight="1" x14ac:dyDescent="0.2">
      <c r="B174" s="116" t="str">
        <f>IFERROR(VLOOKUP(24,'Ficha 2. DATOS ACTUACIONES RHB'!$C$64:$AM$103,2,0),"")</f>
        <v/>
      </c>
      <c r="C174" s="758" t="str">
        <f>IFERROR(VLOOKUP(B174,'Ficha 2. DATOS ACTUACIONES RHB'!$D$64:$AR$103,2,0),"")</f>
        <v/>
      </c>
      <c r="D174" s="759"/>
      <c r="E174" s="759"/>
      <c r="F174" s="759"/>
      <c r="G174" s="759"/>
      <c r="H174" s="759"/>
      <c r="I174" s="759"/>
      <c r="J174" s="760"/>
      <c r="K174" s="767" t="str">
        <f>IFERROR(VLOOKUP(B174,'Ficha 2. DATOS ACTUACIONES RHB'!$D$64:$AR$103,15,0),"")</f>
        <v/>
      </c>
      <c r="L174" s="767"/>
      <c r="M174" s="593" t="str">
        <f>IFERROR(VLOOKUP(B174,'Ficha 2. DATOS ACTUACIONES RHB'!$D$64:$AR$103,24,0),"")</f>
        <v/>
      </c>
      <c r="N174" s="594"/>
      <c r="O174" s="594"/>
      <c r="P174" s="594"/>
      <c r="Q174" s="595"/>
      <c r="R174" s="593" t="str">
        <f t="shared" si="27"/>
        <v/>
      </c>
      <c r="S174" s="594"/>
      <c r="T174" s="594"/>
      <c r="U174" s="594"/>
      <c r="V174" s="595"/>
      <c r="W174" s="761" t="str">
        <f t="shared" si="28"/>
        <v/>
      </c>
      <c r="X174" s="762"/>
      <c r="Y174" s="762"/>
      <c r="Z174" s="762"/>
      <c r="AA174" s="763"/>
      <c r="AB174" s="593" t="str">
        <f t="shared" si="25"/>
        <v/>
      </c>
      <c r="AC174" s="594"/>
      <c r="AD174" s="594"/>
      <c r="AE174" s="594"/>
      <c r="AF174" s="595"/>
      <c r="AG174" s="764" t="str">
        <f t="shared" si="29"/>
        <v/>
      </c>
      <c r="AH174" s="765"/>
      <c r="AI174" s="765"/>
      <c r="AJ174" s="765"/>
      <c r="AK174" s="766"/>
      <c r="AL174" s="152" t="str">
        <f>IFERROR(VLOOKUP(B174,'Ficha 2. DATOS ACTUACIONES RHB'!$D$64:$AR$103,27,0),"")</f>
        <v/>
      </c>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row>
    <row r="175" spans="2:993" ht="14.1" customHeight="1" x14ac:dyDescent="0.2">
      <c r="B175" s="116" t="str">
        <f>IFERROR(VLOOKUP(25,'Ficha 2. DATOS ACTUACIONES RHB'!$C$64:$AM$103,2,0),"")</f>
        <v/>
      </c>
      <c r="C175" s="758" t="str">
        <f>IFERROR(VLOOKUP(B175,'Ficha 2. DATOS ACTUACIONES RHB'!$D$64:$AR$103,2,0),"")</f>
        <v/>
      </c>
      <c r="D175" s="759"/>
      <c r="E175" s="759"/>
      <c r="F175" s="759"/>
      <c r="G175" s="759"/>
      <c r="H175" s="759"/>
      <c r="I175" s="759"/>
      <c r="J175" s="760"/>
      <c r="K175" s="767" t="str">
        <f>IFERROR(VLOOKUP(B175,'Ficha 2. DATOS ACTUACIONES RHB'!$D$64:$AR$103,15,0),"")</f>
        <v/>
      </c>
      <c r="L175" s="767"/>
      <c r="M175" s="593" t="str">
        <f>IFERROR(VLOOKUP(B175,'Ficha 2. DATOS ACTUACIONES RHB'!$D$64:$AR$103,24,0),"")</f>
        <v/>
      </c>
      <c r="N175" s="594"/>
      <c r="O175" s="594"/>
      <c r="P175" s="594"/>
      <c r="Q175" s="595"/>
      <c r="R175" s="593" t="str">
        <f t="shared" si="27"/>
        <v/>
      </c>
      <c r="S175" s="594"/>
      <c r="T175" s="594"/>
      <c r="U175" s="594"/>
      <c r="V175" s="595"/>
      <c r="W175" s="761" t="str">
        <f t="shared" si="28"/>
        <v/>
      </c>
      <c r="X175" s="762"/>
      <c r="Y175" s="762"/>
      <c r="Z175" s="762"/>
      <c r="AA175" s="763"/>
      <c r="AB175" s="593" t="str">
        <f t="shared" si="25"/>
        <v/>
      </c>
      <c r="AC175" s="594"/>
      <c r="AD175" s="594"/>
      <c r="AE175" s="594"/>
      <c r="AF175" s="595"/>
      <c r="AG175" s="764" t="str">
        <f t="shared" si="29"/>
        <v/>
      </c>
      <c r="AH175" s="765"/>
      <c r="AI175" s="765"/>
      <c r="AJ175" s="765"/>
      <c r="AK175" s="766"/>
      <c r="AL175" s="152" t="str">
        <f>IFERROR(VLOOKUP(B175,'Ficha 2. DATOS ACTUACIONES RHB'!$D$64:$AR$103,27,0),"")</f>
        <v/>
      </c>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row>
    <row r="176" spans="2:993" ht="14.1" customHeight="1" x14ac:dyDescent="0.2">
      <c r="B176" s="116" t="str">
        <f>IFERROR(VLOOKUP(26,'Ficha 2. DATOS ACTUACIONES RHB'!$C$64:$AM$103,2,0),"")</f>
        <v/>
      </c>
      <c r="C176" s="758" t="str">
        <f>IFERROR(VLOOKUP(B176,'Ficha 2. DATOS ACTUACIONES RHB'!$D$64:$AR$103,2,0),"")</f>
        <v/>
      </c>
      <c r="D176" s="759"/>
      <c r="E176" s="759"/>
      <c r="F176" s="759"/>
      <c r="G176" s="759"/>
      <c r="H176" s="759"/>
      <c r="I176" s="759"/>
      <c r="J176" s="760"/>
      <c r="K176" s="767" t="str">
        <f>IFERROR(VLOOKUP(B176,'Ficha 2. DATOS ACTUACIONES RHB'!$D$64:$AR$103,15,0),"")</f>
        <v/>
      </c>
      <c r="L176" s="767"/>
      <c r="M176" s="593" t="str">
        <f>IFERROR(VLOOKUP(B176,'Ficha 2. DATOS ACTUACIONES RHB'!$D$64:$AR$103,24,0),"")</f>
        <v/>
      </c>
      <c r="N176" s="594"/>
      <c r="O176" s="594"/>
      <c r="P176" s="594"/>
      <c r="Q176" s="595"/>
      <c r="R176" s="593" t="str">
        <f t="shared" si="27"/>
        <v/>
      </c>
      <c r="S176" s="594"/>
      <c r="T176" s="594"/>
      <c r="U176" s="594"/>
      <c r="V176" s="595"/>
      <c r="W176" s="761" t="str">
        <f t="shared" si="28"/>
        <v/>
      </c>
      <c r="X176" s="762"/>
      <c r="Y176" s="762"/>
      <c r="Z176" s="762"/>
      <c r="AA176" s="763"/>
      <c r="AB176" s="593" t="str">
        <f t="shared" si="25"/>
        <v/>
      </c>
      <c r="AC176" s="594"/>
      <c r="AD176" s="594"/>
      <c r="AE176" s="594"/>
      <c r="AF176" s="595"/>
      <c r="AG176" s="764" t="str">
        <f t="shared" si="29"/>
        <v/>
      </c>
      <c r="AH176" s="765"/>
      <c r="AI176" s="765"/>
      <c r="AJ176" s="765"/>
      <c r="AK176" s="766"/>
      <c r="AL176" s="152" t="str">
        <f>IFERROR(VLOOKUP(B176,'Ficha 2. DATOS ACTUACIONES RHB'!$D$64:$AR$103,27,0),"")</f>
        <v/>
      </c>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row>
    <row r="177" spans="2:993" ht="14.1" customHeight="1" x14ac:dyDescent="0.2">
      <c r="B177" s="116" t="str">
        <f>IFERROR(VLOOKUP(27,'Ficha 2. DATOS ACTUACIONES RHB'!$C$64:$AM$103,2,0),"")</f>
        <v/>
      </c>
      <c r="C177" s="758" t="str">
        <f>IFERROR(VLOOKUP(B177,'Ficha 2. DATOS ACTUACIONES RHB'!$D$64:$AR$103,2,0),"")</f>
        <v/>
      </c>
      <c r="D177" s="759"/>
      <c r="E177" s="759"/>
      <c r="F177" s="759"/>
      <c r="G177" s="759"/>
      <c r="H177" s="759"/>
      <c r="I177" s="759"/>
      <c r="J177" s="760"/>
      <c r="K177" s="767" t="str">
        <f>IFERROR(VLOOKUP(B177,'Ficha 2. DATOS ACTUACIONES RHB'!$D$64:$AR$103,15,0),"")</f>
        <v/>
      </c>
      <c r="L177" s="767"/>
      <c r="M177" s="593" t="str">
        <f>IFERROR(VLOOKUP(B177,'Ficha 2. DATOS ACTUACIONES RHB'!$D$64:$AR$103,24,0),"")</f>
        <v/>
      </c>
      <c r="N177" s="594"/>
      <c r="O177" s="594"/>
      <c r="P177" s="594"/>
      <c r="Q177" s="595"/>
      <c r="R177" s="593" t="str">
        <f t="shared" si="27"/>
        <v/>
      </c>
      <c r="S177" s="594"/>
      <c r="T177" s="594"/>
      <c r="U177" s="594"/>
      <c r="V177" s="595"/>
      <c r="W177" s="761" t="str">
        <f t="shared" si="28"/>
        <v/>
      </c>
      <c r="X177" s="762"/>
      <c r="Y177" s="762"/>
      <c r="Z177" s="762"/>
      <c r="AA177" s="763"/>
      <c r="AB177" s="593" t="str">
        <f t="shared" si="25"/>
        <v/>
      </c>
      <c r="AC177" s="594"/>
      <c r="AD177" s="594"/>
      <c r="AE177" s="594"/>
      <c r="AF177" s="595"/>
      <c r="AG177" s="764" t="str">
        <f t="shared" si="29"/>
        <v/>
      </c>
      <c r="AH177" s="765"/>
      <c r="AI177" s="765"/>
      <c r="AJ177" s="765"/>
      <c r="AK177" s="766"/>
      <c r="AL177" s="152" t="str">
        <f>IFERROR(VLOOKUP(B177,'Ficha 2. DATOS ACTUACIONES RHB'!$D$64:$AR$103,27,0),"")</f>
        <v/>
      </c>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row>
    <row r="178" spans="2:993" ht="14.1" customHeight="1" x14ac:dyDescent="0.2">
      <c r="B178" s="116" t="str">
        <f>IFERROR(VLOOKUP(28,'Ficha 2. DATOS ACTUACIONES RHB'!$C$64:$AM$103,2,0),"")</f>
        <v/>
      </c>
      <c r="C178" s="758" t="str">
        <f>IFERROR(VLOOKUP(B178,'Ficha 2. DATOS ACTUACIONES RHB'!$D$64:$AR$103,2,0),"")</f>
        <v/>
      </c>
      <c r="D178" s="759"/>
      <c r="E178" s="759"/>
      <c r="F178" s="759"/>
      <c r="G178" s="759"/>
      <c r="H178" s="759"/>
      <c r="I178" s="759"/>
      <c r="J178" s="760"/>
      <c r="K178" s="767" t="str">
        <f>IFERROR(VLOOKUP(B178,'Ficha 2. DATOS ACTUACIONES RHB'!$D$64:$AR$103,15,0),"")</f>
        <v/>
      </c>
      <c r="L178" s="767"/>
      <c r="M178" s="593" t="str">
        <f>IFERROR(VLOOKUP(B178,'Ficha 2. DATOS ACTUACIONES RHB'!$D$64:$AR$103,24,0),"")</f>
        <v/>
      </c>
      <c r="N178" s="594"/>
      <c r="O178" s="594"/>
      <c r="P178" s="594"/>
      <c r="Q178" s="595"/>
      <c r="R178" s="593" t="str">
        <f t="shared" si="27"/>
        <v/>
      </c>
      <c r="S178" s="594"/>
      <c r="T178" s="594"/>
      <c r="U178" s="594"/>
      <c r="V178" s="595"/>
      <c r="W178" s="761" t="str">
        <f t="shared" si="28"/>
        <v/>
      </c>
      <c r="X178" s="762"/>
      <c r="Y178" s="762"/>
      <c r="Z178" s="762"/>
      <c r="AA178" s="763"/>
      <c r="AB178" s="593" t="str">
        <f t="shared" si="25"/>
        <v/>
      </c>
      <c r="AC178" s="594"/>
      <c r="AD178" s="594"/>
      <c r="AE178" s="594"/>
      <c r="AF178" s="595"/>
      <c r="AG178" s="764" t="str">
        <f t="shared" si="29"/>
        <v/>
      </c>
      <c r="AH178" s="765"/>
      <c r="AI178" s="765"/>
      <c r="AJ178" s="765"/>
      <c r="AK178" s="766"/>
      <c r="AL178" s="152" t="str">
        <f>IFERROR(VLOOKUP(B178,'Ficha 2. DATOS ACTUACIONES RHB'!$D$64:$AR$103,27,0),"")</f>
        <v/>
      </c>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row>
    <row r="179" spans="2:993" ht="14.1" customHeight="1" x14ac:dyDescent="0.2">
      <c r="B179" s="116" t="str">
        <f>IFERROR(VLOOKUP(29,'Ficha 2. DATOS ACTUACIONES RHB'!$C$64:$AM$103,2,0),"")</f>
        <v/>
      </c>
      <c r="C179" s="758" t="str">
        <f>IFERROR(VLOOKUP(B179,'Ficha 2. DATOS ACTUACIONES RHB'!$D$64:$AR$103,2,0),"")</f>
        <v/>
      </c>
      <c r="D179" s="759"/>
      <c r="E179" s="759"/>
      <c r="F179" s="759"/>
      <c r="G179" s="759"/>
      <c r="H179" s="759"/>
      <c r="I179" s="759"/>
      <c r="J179" s="760"/>
      <c r="K179" s="767" t="str">
        <f>IFERROR(VLOOKUP(B179,'Ficha 2. DATOS ACTUACIONES RHB'!$D$64:$AR$103,15,0),"")</f>
        <v/>
      </c>
      <c r="L179" s="767"/>
      <c r="M179" s="593" t="str">
        <f>IFERROR(VLOOKUP(B179,'Ficha 2. DATOS ACTUACIONES RHB'!$D$64:$AR$103,24,0),"")</f>
        <v/>
      </c>
      <c r="N179" s="594"/>
      <c r="O179" s="594"/>
      <c r="P179" s="594"/>
      <c r="Q179" s="595"/>
      <c r="R179" s="593" t="str">
        <f t="shared" si="27"/>
        <v/>
      </c>
      <c r="S179" s="594"/>
      <c r="T179" s="594"/>
      <c r="U179" s="594"/>
      <c r="V179" s="595"/>
      <c r="W179" s="761" t="str">
        <f t="shared" si="28"/>
        <v/>
      </c>
      <c r="X179" s="762"/>
      <c r="Y179" s="762"/>
      <c r="Z179" s="762"/>
      <c r="AA179" s="763"/>
      <c r="AB179" s="593" t="str">
        <f t="shared" si="25"/>
        <v/>
      </c>
      <c r="AC179" s="594"/>
      <c r="AD179" s="594"/>
      <c r="AE179" s="594"/>
      <c r="AF179" s="595"/>
      <c r="AG179" s="764" t="str">
        <f t="shared" si="29"/>
        <v/>
      </c>
      <c r="AH179" s="765"/>
      <c r="AI179" s="765"/>
      <c r="AJ179" s="765"/>
      <c r="AK179" s="766"/>
      <c r="AL179" s="152" t="str">
        <f>IFERROR(VLOOKUP(B179,'Ficha 2. DATOS ACTUACIONES RHB'!$D$64:$AR$103,27,0),"")</f>
        <v/>
      </c>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row>
    <row r="180" spans="2:993" ht="14.1" customHeight="1" x14ac:dyDescent="0.2">
      <c r="B180" s="116" t="str">
        <f>IFERROR(VLOOKUP(30,'Ficha 2. DATOS ACTUACIONES RHB'!$C$64:$AM$103,2,0),"")</f>
        <v/>
      </c>
      <c r="C180" s="758" t="str">
        <f>IFERROR(VLOOKUP(B180,'Ficha 2. DATOS ACTUACIONES RHB'!$D$64:$AR$103,2,0),"")</f>
        <v/>
      </c>
      <c r="D180" s="759"/>
      <c r="E180" s="759"/>
      <c r="F180" s="759"/>
      <c r="G180" s="759"/>
      <c r="H180" s="759"/>
      <c r="I180" s="759"/>
      <c r="J180" s="760"/>
      <c r="K180" s="767" t="str">
        <f>IFERROR(VLOOKUP(B180,'Ficha 2. DATOS ACTUACIONES RHB'!$D$64:$AR$103,15,0),"")</f>
        <v/>
      </c>
      <c r="L180" s="767"/>
      <c r="M180" s="593" t="str">
        <f>IFERROR(VLOOKUP(B180,'Ficha 2. DATOS ACTUACIONES RHB'!$D$64:$AR$103,24,0),"")</f>
        <v/>
      </c>
      <c r="N180" s="594"/>
      <c r="O180" s="594"/>
      <c r="P180" s="594"/>
      <c r="Q180" s="595"/>
      <c r="R180" s="593" t="str">
        <f t="shared" si="27"/>
        <v/>
      </c>
      <c r="S180" s="594"/>
      <c r="T180" s="594"/>
      <c r="U180" s="594"/>
      <c r="V180" s="595"/>
      <c r="W180" s="761" t="str">
        <f t="shared" si="28"/>
        <v/>
      </c>
      <c r="X180" s="762"/>
      <c r="Y180" s="762"/>
      <c r="Z180" s="762"/>
      <c r="AA180" s="763"/>
      <c r="AB180" s="593" t="str">
        <f t="shared" si="25"/>
        <v/>
      </c>
      <c r="AC180" s="594"/>
      <c r="AD180" s="594"/>
      <c r="AE180" s="594"/>
      <c r="AF180" s="595"/>
      <c r="AG180" s="764" t="str">
        <f t="shared" si="29"/>
        <v/>
      </c>
      <c r="AH180" s="765"/>
      <c r="AI180" s="765"/>
      <c r="AJ180" s="765"/>
      <c r="AK180" s="766"/>
      <c r="AL180" s="152" t="str">
        <f>IFERROR(VLOOKUP(B180,'Ficha 2. DATOS ACTUACIONES RHB'!$D$64:$AR$103,27,0),"")</f>
        <v/>
      </c>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row>
    <row r="181" spans="2:993" ht="14.1" customHeight="1" x14ac:dyDescent="0.2">
      <c r="B181" s="116" t="str">
        <f>IFERROR(VLOOKUP(31,'Ficha 2. DATOS ACTUACIONES RHB'!$C$64:$AM$103,2,0),"")</f>
        <v/>
      </c>
      <c r="C181" s="758" t="str">
        <f>IFERROR(VLOOKUP(B181,'Ficha 2. DATOS ACTUACIONES RHB'!$D$64:$AR$103,2,0),"")</f>
        <v/>
      </c>
      <c r="D181" s="759"/>
      <c r="E181" s="759"/>
      <c r="F181" s="759"/>
      <c r="G181" s="759"/>
      <c r="H181" s="759"/>
      <c r="I181" s="759"/>
      <c r="J181" s="760"/>
      <c r="K181" s="767" t="str">
        <f>IFERROR(VLOOKUP(B181,'Ficha 2. DATOS ACTUACIONES RHB'!$D$64:$AR$103,15,0),"")</f>
        <v/>
      </c>
      <c r="L181" s="767"/>
      <c r="M181" s="593" t="str">
        <f>IFERROR(VLOOKUP(B181,'Ficha 2. DATOS ACTUACIONES RHB'!$D$64:$AR$103,24,0),"")</f>
        <v/>
      </c>
      <c r="N181" s="594"/>
      <c r="O181" s="594"/>
      <c r="P181" s="594"/>
      <c r="Q181" s="595"/>
      <c r="R181" s="593" t="str">
        <f t="shared" si="27"/>
        <v/>
      </c>
      <c r="S181" s="594"/>
      <c r="T181" s="594"/>
      <c r="U181" s="594"/>
      <c r="V181" s="595"/>
      <c r="W181" s="761" t="str">
        <f t="shared" si="28"/>
        <v/>
      </c>
      <c r="X181" s="762"/>
      <c r="Y181" s="762"/>
      <c r="Z181" s="762"/>
      <c r="AA181" s="763"/>
      <c r="AB181" s="593" t="str">
        <f t="shared" si="25"/>
        <v/>
      </c>
      <c r="AC181" s="594"/>
      <c r="AD181" s="594"/>
      <c r="AE181" s="594"/>
      <c r="AF181" s="595"/>
      <c r="AG181" s="764" t="str">
        <f t="shared" si="29"/>
        <v/>
      </c>
      <c r="AH181" s="765"/>
      <c r="AI181" s="765"/>
      <c r="AJ181" s="765"/>
      <c r="AK181" s="766"/>
      <c r="AL181" s="152" t="str">
        <f>IFERROR(VLOOKUP(B181,'Ficha 2. DATOS ACTUACIONES RHB'!$D$64:$AR$103,27,0),"")</f>
        <v/>
      </c>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row>
    <row r="182" spans="2:993" ht="14.1" customHeight="1" x14ac:dyDescent="0.2">
      <c r="B182" s="116" t="str">
        <f>IFERROR(VLOOKUP(32,'Ficha 2. DATOS ACTUACIONES RHB'!$C$64:$AM$103,2,0),"")</f>
        <v/>
      </c>
      <c r="C182" s="758" t="str">
        <f>IFERROR(VLOOKUP(B182,'Ficha 2. DATOS ACTUACIONES RHB'!$D$64:$AR$103,2,0),"")</f>
        <v/>
      </c>
      <c r="D182" s="759"/>
      <c r="E182" s="759"/>
      <c r="F182" s="759"/>
      <c r="G182" s="759"/>
      <c r="H182" s="759"/>
      <c r="I182" s="759"/>
      <c r="J182" s="760"/>
      <c r="K182" s="767" t="str">
        <f>IFERROR(VLOOKUP(B182,'Ficha 2. DATOS ACTUACIONES RHB'!$D$64:$AR$103,15,0),"")</f>
        <v/>
      </c>
      <c r="L182" s="767"/>
      <c r="M182" s="593" t="str">
        <f>IFERROR(VLOOKUP(B182,'Ficha 2. DATOS ACTUACIONES RHB'!$D$64:$AR$103,24,0),"")</f>
        <v/>
      </c>
      <c r="N182" s="594"/>
      <c r="O182" s="594"/>
      <c r="P182" s="594"/>
      <c r="Q182" s="595"/>
      <c r="R182" s="593" t="str">
        <f t="shared" si="27"/>
        <v/>
      </c>
      <c r="S182" s="594"/>
      <c r="T182" s="594"/>
      <c r="U182" s="594"/>
      <c r="V182" s="595"/>
      <c r="W182" s="761" t="str">
        <f t="shared" si="28"/>
        <v/>
      </c>
      <c r="X182" s="762"/>
      <c r="Y182" s="762"/>
      <c r="Z182" s="762"/>
      <c r="AA182" s="763"/>
      <c r="AB182" s="593" t="str">
        <f t="shared" si="25"/>
        <v/>
      </c>
      <c r="AC182" s="594"/>
      <c r="AD182" s="594"/>
      <c r="AE182" s="594"/>
      <c r="AF182" s="595"/>
      <c r="AG182" s="764" t="str">
        <f t="shared" si="29"/>
        <v/>
      </c>
      <c r="AH182" s="765"/>
      <c r="AI182" s="765"/>
      <c r="AJ182" s="765"/>
      <c r="AK182" s="766"/>
      <c r="AL182" s="152" t="str">
        <f>IFERROR(VLOOKUP(B182,'Ficha 2. DATOS ACTUACIONES RHB'!$D$64:$AR$103,27,0),"")</f>
        <v/>
      </c>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row>
    <row r="183" spans="2:993" ht="14.1" customHeight="1" x14ac:dyDescent="0.2">
      <c r="B183" s="116" t="str">
        <f>IFERROR(VLOOKUP(33,'Ficha 2. DATOS ACTUACIONES RHB'!$C$64:$AM$103,2,0),"")</f>
        <v/>
      </c>
      <c r="C183" s="758" t="str">
        <f>IFERROR(VLOOKUP(B183,'Ficha 2. DATOS ACTUACIONES RHB'!$D$64:$AR$103,2,0),"")</f>
        <v/>
      </c>
      <c r="D183" s="759"/>
      <c r="E183" s="759"/>
      <c r="F183" s="759"/>
      <c r="G183" s="759"/>
      <c r="H183" s="759"/>
      <c r="I183" s="759"/>
      <c r="J183" s="760"/>
      <c r="K183" s="767" t="str">
        <f>IFERROR(VLOOKUP(B183,'Ficha 2. DATOS ACTUACIONES RHB'!$D$64:$AR$103,15,0),"")</f>
        <v/>
      </c>
      <c r="L183" s="767"/>
      <c r="M183" s="593" t="str">
        <f>IFERROR(VLOOKUP(B183,'Ficha 2. DATOS ACTUACIONES RHB'!$D$64:$AR$103,24,0),"")</f>
        <v/>
      </c>
      <c r="N183" s="594"/>
      <c r="O183" s="594"/>
      <c r="P183" s="594"/>
      <c r="Q183" s="595"/>
      <c r="R183" s="593" t="str">
        <f t="shared" si="27"/>
        <v/>
      </c>
      <c r="S183" s="594"/>
      <c r="T183" s="594"/>
      <c r="U183" s="594"/>
      <c r="V183" s="595"/>
      <c r="W183" s="761" t="str">
        <f t="shared" si="28"/>
        <v/>
      </c>
      <c r="X183" s="762"/>
      <c r="Y183" s="762"/>
      <c r="Z183" s="762"/>
      <c r="AA183" s="763"/>
      <c r="AB183" s="593" t="str">
        <f t="shared" si="25"/>
        <v/>
      </c>
      <c r="AC183" s="594"/>
      <c r="AD183" s="594"/>
      <c r="AE183" s="594"/>
      <c r="AF183" s="595"/>
      <c r="AG183" s="764" t="str">
        <f t="shared" si="29"/>
        <v/>
      </c>
      <c r="AH183" s="765"/>
      <c r="AI183" s="765"/>
      <c r="AJ183" s="765"/>
      <c r="AK183" s="766"/>
      <c r="AL183" s="152" t="str">
        <f>IFERROR(VLOOKUP(B183,'Ficha 2. DATOS ACTUACIONES RHB'!$D$64:$AR$103,27,0),"")</f>
        <v/>
      </c>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row>
    <row r="184" spans="2:993" ht="14.1" customHeight="1" x14ac:dyDescent="0.2">
      <c r="B184" s="116" t="str">
        <f>IFERROR(VLOOKUP(34,'Ficha 2. DATOS ACTUACIONES RHB'!$C$64:$AM$103,2,0),"")</f>
        <v/>
      </c>
      <c r="C184" s="758" t="str">
        <f>IFERROR(VLOOKUP(B184,'Ficha 2. DATOS ACTUACIONES RHB'!$D$64:$AR$103,2,0),"")</f>
        <v/>
      </c>
      <c r="D184" s="759"/>
      <c r="E184" s="759"/>
      <c r="F184" s="759"/>
      <c r="G184" s="759"/>
      <c r="H184" s="759"/>
      <c r="I184" s="759"/>
      <c r="J184" s="760"/>
      <c r="K184" s="767" t="str">
        <f>IFERROR(VLOOKUP(B184,'Ficha 2. DATOS ACTUACIONES RHB'!$D$64:$AR$103,15,0),"")</f>
        <v/>
      </c>
      <c r="L184" s="767"/>
      <c r="M184" s="593" t="str">
        <f>IFERROR(VLOOKUP(B184,'Ficha 2. DATOS ACTUACIONES RHB'!$D$64:$AR$103,24,0),"")</f>
        <v/>
      </c>
      <c r="N184" s="594"/>
      <c r="O184" s="594"/>
      <c r="P184" s="594"/>
      <c r="Q184" s="595"/>
      <c r="R184" s="593" t="str">
        <f t="shared" si="27"/>
        <v/>
      </c>
      <c r="S184" s="594"/>
      <c r="T184" s="594"/>
      <c r="U184" s="594"/>
      <c r="V184" s="595"/>
      <c r="W184" s="761" t="str">
        <f t="shared" si="28"/>
        <v/>
      </c>
      <c r="X184" s="762"/>
      <c r="Y184" s="762"/>
      <c r="Z184" s="762"/>
      <c r="AA184" s="763"/>
      <c r="AB184" s="593" t="str">
        <f t="shared" si="25"/>
        <v/>
      </c>
      <c r="AC184" s="594"/>
      <c r="AD184" s="594"/>
      <c r="AE184" s="594"/>
      <c r="AF184" s="595"/>
      <c r="AG184" s="764" t="str">
        <f t="shared" si="29"/>
        <v/>
      </c>
      <c r="AH184" s="765"/>
      <c r="AI184" s="765"/>
      <c r="AJ184" s="765"/>
      <c r="AK184" s="766"/>
      <c r="AL184" s="152" t="str">
        <f>IFERROR(VLOOKUP(B184,'Ficha 2. DATOS ACTUACIONES RHB'!$D$64:$AR$103,27,0),"")</f>
        <v/>
      </c>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row>
    <row r="185" spans="2:993" ht="14.1" customHeight="1" x14ac:dyDescent="0.2">
      <c r="B185" s="116" t="str">
        <f>IFERROR(VLOOKUP(35,'Ficha 2. DATOS ACTUACIONES RHB'!$C$64:$AM$103,2,0),"")</f>
        <v/>
      </c>
      <c r="C185" s="758" t="str">
        <f>IFERROR(VLOOKUP(B185,'Ficha 2. DATOS ACTUACIONES RHB'!$D$64:$AR$103,2,0),"")</f>
        <v/>
      </c>
      <c r="D185" s="759"/>
      <c r="E185" s="759"/>
      <c r="F185" s="759"/>
      <c r="G185" s="759"/>
      <c r="H185" s="759"/>
      <c r="I185" s="759"/>
      <c r="J185" s="760"/>
      <c r="K185" s="767" t="str">
        <f>IFERROR(VLOOKUP(B185,'Ficha 2. DATOS ACTUACIONES RHB'!$D$64:$AR$103,15,0),"")</f>
        <v/>
      </c>
      <c r="L185" s="767"/>
      <c r="M185" s="593" t="str">
        <f>IFERROR(VLOOKUP(B185,'Ficha 2. DATOS ACTUACIONES RHB'!$D$64:$AR$103,24,0),"")</f>
        <v/>
      </c>
      <c r="N185" s="594"/>
      <c r="O185" s="594"/>
      <c r="P185" s="594"/>
      <c r="Q185" s="595"/>
      <c r="R185" s="593" t="str">
        <f t="shared" si="27"/>
        <v/>
      </c>
      <c r="S185" s="594"/>
      <c r="T185" s="594"/>
      <c r="U185" s="594"/>
      <c r="V185" s="595"/>
      <c r="W185" s="761" t="str">
        <f t="shared" si="28"/>
        <v/>
      </c>
      <c r="X185" s="762"/>
      <c r="Y185" s="762"/>
      <c r="Z185" s="762"/>
      <c r="AA185" s="763"/>
      <c r="AB185" s="593" t="str">
        <f t="shared" si="25"/>
        <v/>
      </c>
      <c r="AC185" s="594"/>
      <c r="AD185" s="594"/>
      <c r="AE185" s="594"/>
      <c r="AF185" s="595"/>
      <c r="AG185" s="764" t="str">
        <f t="shared" si="29"/>
        <v/>
      </c>
      <c r="AH185" s="765"/>
      <c r="AI185" s="765"/>
      <c r="AJ185" s="765"/>
      <c r="AK185" s="766"/>
      <c r="AL185" s="152" t="str">
        <f>IFERROR(VLOOKUP(B185,'Ficha 2. DATOS ACTUACIONES RHB'!$D$64:$AR$103,27,0),"")</f>
        <v/>
      </c>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row>
    <row r="186" spans="2:993" ht="14.1" customHeight="1" x14ac:dyDescent="0.2">
      <c r="B186" s="116" t="str">
        <f>IFERROR(VLOOKUP(36,'Ficha 2. DATOS ACTUACIONES RHB'!$C$64:$AM$103,2,0),"")</f>
        <v/>
      </c>
      <c r="C186" s="758" t="str">
        <f>IFERROR(VLOOKUP(B186,'Ficha 2. DATOS ACTUACIONES RHB'!$D$64:$AR$103,2,0),"")</f>
        <v/>
      </c>
      <c r="D186" s="759"/>
      <c r="E186" s="759"/>
      <c r="F186" s="759"/>
      <c r="G186" s="759"/>
      <c r="H186" s="759"/>
      <c r="I186" s="759"/>
      <c r="J186" s="760"/>
      <c r="K186" s="767" t="str">
        <f>IFERROR(VLOOKUP(B186,'Ficha 2. DATOS ACTUACIONES RHB'!$D$64:$AR$103,15,0),"")</f>
        <v/>
      </c>
      <c r="L186" s="767"/>
      <c r="M186" s="593" t="str">
        <f>IFERROR(VLOOKUP(B186,'Ficha 2. DATOS ACTUACIONES RHB'!$D$64:$AR$103,24,0),"")</f>
        <v/>
      </c>
      <c r="N186" s="594"/>
      <c r="O186" s="594"/>
      <c r="P186" s="594"/>
      <c r="Q186" s="595"/>
      <c r="R186" s="593" t="str">
        <f t="shared" si="27"/>
        <v/>
      </c>
      <c r="S186" s="594"/>
      <c r="T186" s="594"/>
      <c r="U186" s="594"/>
      <c r="V186" s="595"/>
      <c r="W186" s="761" t="str">
        <f t="shared" si="28"/>
        <v/>
      </c>
      <c r="X186" s="762"/>
      <c r="Y186" s="762"/>
      <c r="Z186" s="762"/>
      <c r="AA186" s="763"/>
      <c r="AB186" s="593" t="str">
        <f t="shared" si="25"/>
        <v/>
      </c>
      <c r="AC186" s="594"/>
      <c r="AD186" s="594"/>
      <c r="AE186" s="594"/>
      <c r="AF186" s="595"/>
      <c r="AG186" s="764" t="str">
        <f t="shared" si="29"/>
        <v/>
      </c>
      <c r="AH186" s="765"/>
      <c r="AI186" s="765"/>
      <c r="AJ186" s="765"/>
      <c r="AK186" s="766"/>
      <c r="AL186" s="152" t="str">
        <f>IFERROR(VLOOKUP(B186,'Ficha 2. DATOS ACTUACIONES RHB'!$D$64:$AR$103,27,0),"")</f>
        <v/>
      </c>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row>
    <row r="187" spans="2:993" ht="14.1" customHeight="1" x14ac:dyDescent="0.2">
      <c r="B187" s="116" t="str">
        <f>IFERROR(VLOOKUP(37,'Ficha 2. DATOS ACTUACIONES RHB'!$C$64:$AM$103,2,0),"")</f>
        <v/>
      </c>
      <c r="C187" s="758" t="str">
        <f>IFERROR(VLOOKUP(B187,'Ficha 2. DATOS ACTUACIONES RHB'!$D$64:$AR$103,2,0),"")</f>
        <v/>
      </c>
      <c r="D187" s="759"/>
      <c r="E187" s="759"/>
      <c r="F187" s="759"/>
      <c r="G187" s="759"/>
      <c r="H187" s="759"/>
      <c r="I187" s="759"/>
      <c r="J187" s="760"/>
      <c r="K187" s="767" t="str">
        <f>IFERROR(VLOOKUP(B187,'Ficha 2. DATOS ACTUACIONES RHB'!$D$64:$AR$103,15,0),"")</f>
        <v/>
      </c>
      <c r="L187" s="767"/>
      <c r="M187" s="593" t="str">
        <f>IFERROR(VLOOKUP(B187,'Ficha 2. DATOS ACTUACIONES RHB'!$D$64:$AR$103,24,0),"")</f>
        <v/>
      </c>
      <c r="N187" s="594"/>
      <c r="O187" s="594"/>
      <c r="P187" s="594"/>
      <c r="Q187" s="595"/>
      <c r="R187" s="593" t="str">
        <f t="shared" si="27"/>
        <v/>
      </c>
      <c r="S187" s="594"/>
      <c r="T187" s="594"/>
      <c r="U187" s="594"/>
      <c r="V187" s="595"/>
      <c r="W187" s="761" t="str">
        <f t="shared" si="28"/>
        <v/>
      </c>
      <c r="X187" s="762"/>
      <c r="Y187" s="762"/>
      <c r="Z187" s="762"/>
      <c r="AA187" s="763"/>
      <c r="AB187" s="593" t="str">
        <f t="shared" si="25"/>
        <v/>
      </c>
      <c r="AC187" s="594"/>
      <c r="AD187" s="594"/>
      <c r="AE187" s="594"/>
      <c r="AF187" s="595"/>
      <c r="AG187" s="764" t="str">
        <f t="shared" si="29"/>
        <v/>
      </c>
      <c r="AH187" s="765"/>
      <c r="AI187" s="765"/>
      <c r="AJ187" s="765"/>
      <c r="AK187" s="766"/>
      <c r="AL187" s="152" t="str">
        <f>IFERROR(VLOOKUP(B187,'Ficha 2. DATOS ACTUACIONES RHB'!$D$64:$AR$103,27,0),"")</f>
        <v/>
      </c>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row>
    <row r="188" spans="2:993" ht="14.1" customHeight="1" x14ac:dyDescent="0.2">
      <c r="B188" s="116" t="str">
        <f>IFERROR(VLOOKUP(38,'Ficha 2. DATOS ACTUACIONES RHB'!$C$64:$AM$103,2,0),"")</f>
        <v/>
      </c>
      <c r="C188" s="758" t="str">
        <f>IFERROR(VLOOKUP(B188,'Ficha 2. DATOS ACTUACIONES RHB'!$D$64:$AR$103,2,0),"")</f>
        <v/>
      </c>
      <c r="D188" s="759"/>
      <c r="E188" s="759"/>
      <c r="F188" s="759"/>
      <c r="G188" s="759"/>
      <c r="H188" s="759"/>
      <c r="I188" s="759"/>
      <c r="J188" s="760"/>
      <c r="K188" s="767" t="str">
        <f>IFERROR(VLOOKUP(B188,'Ficha 2. DATOS ACTUACIONES RHB'!$D$64:$AR$103,15,0),"")</f>
        <v/>
      </c>
      <c r="L188" s="767"/>
      <c r="M188" s="593" t="str">
        <f>IFERROR(VLOOKUP(B188,'Ficha 2. DATOS ACTUACIONES RHB'!$D$64:$AR$103,24,0),"")</f>
        <v/>
      </c>
      <c r="N188" s="594"/>
      <c r="O188" s="594"/>
      <c r="P188" s="594"/>
      <c r="Q188" s="595"/>
      <c r="R188" s="593" t="str">
        <f t="shared" si="27"/>
        <v/>
      </c>
      <c r="S188" s="594"/>
      <c r="T188" s="594"/>
      <c r="U188" s="594"/>
      <c r="V188" s="595"/>
      <c r="W188" s="761" t="str">
        <f t="shared" si="28"/>
        <v/>
      </c>
      <c r="X188" s="762"/>
      <c r="Y188" s="762"/>
      <c r="Z188" s="762"/>
      <c r="AA188" s="763"/>
      <c r="AB188" s="593" t="str">
        <f t="shared" si="25"/>
        <v/>
      </c>
      <c r="AC188" s="594"/>
      <c r="AD188" s="594"/>
      <c r="AE188" s="594"/>
      <c r="AF188" s="595"/>
      <c r="AG188" s="764" t="str">
        <f t="shared" si="29"/>
        <v/>
      </c>
      <c r="AH188" s="765"/>
      <c r="AI188" s="765"/>
      <c r="AJ188" s="765"/>
      <c r="AK188" s="766"/>
      <c r="AL188" s="152" t="str">
        <f>IFERROR(VLOOKUP(B188,'Ficha 2. DATOS ACTUACIONES RHB'!$D$64:$AR$103,27,0),"")</f>
        <v/>
      </c>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row>
    <row r="189" spans="2:993" ht="14.1" customHeight="1" x14ac:dyDescent="0.2">
      <c r="B189" s="116" t="str">
        <f>IFERROR(VLOOKUP(39,'Ficha 2. DATOS ACTUACIONES RHB'!$C$64:$AM$103,2,0),"")</f>
        <v/>
      </c>
      <c r="C189" s="758" t="str">
        <f>IFERROR(VLOOKUP(B189,'Ficha 2. DATOS ACTUACIONES RHB'!$D$64:$AR$103,2,0),"")</f>
        <v/>
      </c>
      <c r="D189" s="759"/>
      <c r="E189" s="759"/>
      <c r="F189" s="759"/>
      <c r="G189" s="759"/>
      <c r="H189" s="759"/>
      <c r="I189" s="759"/>
      <c r="J189" s="760"/>
      <c r="K189" s="767" t="str">
        <f>IFERROR(VLOOKUP(B189,'Ficha 2. DATOS ACTUACIONES RHB'!$D$64:$AR$103,15,0),"")</f>
        <v/>
      </c>
      <c r="L189" s="767"/>
      <c r="M189" s="593" t="str">
        <f>IFERROR(VLOOKUP(B189,'Ficha 2. DATOS ACTUACIONES RHB'!$D$64:$AR$103,24,0),"")</f>
        <v/>
      </c>
      <c r="N189" s="594"/>
      <c r="O189" s="594"/>
      <c r="P189" s="594"/>
      <c r="Q189" s="595"/>
      <c r="R189" s="593" t="str">
        <f t="shared" si="27"/>
        <v/>
      </c>
      <c r="S189" s="594"/>
      <c r="T189" s="594"/>
      <c r="U189" s="594"/>
      <c r="V189" s="595"/>
      <c r="W189" s="761" t="str">
        <f t="shared" si="28"/>
        <v/>
      </c>
      <c r="X189" s="762"/>
      <c r="Y189" s="762"/>
      <c r="Z189" s="762"/>
      <c r="AA189" s="763"/>
      <c r="AB189" s="593" t="str">
        <f t="shared" si="25"/>
        <v/>
      </c>
      <c r="AC189" s="594"/>
      <c r="AD189" s="594"/>
      <c r="AE189" s="594"/>
      <c r="AF189" s="595"/>
      <c r="AG189" s="764" t="str">
        <f t="shared" si="29"/>
        <v/>
      </c>
      <c r="AH189" s="765"/>
      <c r="AI189" s="765"/>
      <c r="AJ189" s="765"/>
      <c r="AK189" s="766"/>
      <c r="AL189" s="152" t="str">
        <f>IFERROR(VLOOKUP(B189,'Ficha 2. DATOS ACTUACIONES RHB'!$D$64:$AR$103,27,0),"")</f>
        <v/>
      </c>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row>
    <row r="190" spans="2:993" ht="14.1" customHeight="1" x14ac:dyDescent="0.2">
      <c r="B190" s="116" t="str">
        <f>IFERROR(VLOOKUP(40,'Ficha 2. DATOS ACTUACIONES RHB'!$C$64:$AM$103,2,0),"")</f>
        <v/>
      </c>
      <c r="C190" s="758" t="str">
        <f>IFERROR(VLOOKUP(B190,'Ficha 2. DATOS ACTUACIONES RHB'!$D$64:$AR$103,2,0),"")</f>
        <v/>
      </c>
      <c r="D190" s="759"/>
      <c r="E190" s="759"/>
      <c r="F190" s="759"/>
      <c r="G190" s="759"/>
      <c r="H190" s="759"/>
      <c r="I190" s="759"/>
      <c r="J190" s="760"/>
      <c r="K190" s="767" t="str">
        <f>IFERROR(VLOOKUP(B190,'Ficha 2. DATOS ACTUACIONES RHB'!$D$64:$AR$103,15,0),"")</f>
        <v/>
      </c>
      <c r="L190" s="767"/>
      <c r="M190" s="593" t="str">
        <f>IFERROR(VLOOKUP(B190,'Ficha 2. DATOS ACTUACIONES RHB'!$D$64:$AR$103,24,0),"")</f>
        <v/>
      </c>
      <c r="N190" s="594"/>
      <c r="O190" s="594"/>
      <c r="P190" s="594"/>
      <c r="Q190" s="595"/>
      <c r="R190" s="593" t="str">
        <f t="shared" si="27"/>
        <v/>
      </c>
      <c r="S190" s="594"/>
      <c r="T190" s="594"/>
      <c r="U190" s="594"/>
      <c r="V190" s="595"/>
      <c r="W190" s="761" t="str">
        <f t="shared" si="28"/>
        <v/>
      </c>
      <c r="X190" s="762"/>
      <c r="Y190" s="762"/>
      <c r="Z190" s="762"/>
      <c r="AA190" s="763"/>
      <c r="AB190" s="593" t="str">
        <f t="shared" si="25"/>
        <v/>
      </c>
      <c r="AC190" s="594"/>
      <c r="AD190" s="594"/>
      <c r="AE190" s="594"/>
      <c r="AF190" s="595"/>
      <c r="AG190" s="764" t="str">
        <f t="shared" si="29"/>
        <v/>
      </c>
      <c r="AH190" s="765"/>
      <c r="AI190" s="765"/>
      <c r="AJ190" s="765"/>
      <c r="AK190" s="766"/>
      <c r="AL190" s="152" t="str">
        <f>IFERROR(VLOOKUP(B190,'Ficha 2. DATOS ACTUACIONES RHB'!$D$64:$AR$103,27,0),"")</f>
        <v/>
      </c>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row>
    <row r="191" spans="2:993" ht="14.1" customHeight="1" x14ac:dyDescent="0.2">
      <c r="B191" s="117"/>
      <c r="C191" s="68"/>
      <c r="D191" s="68"/>
      <c r="E191" s="68"/>
      <c r="F191" s="68"/>
      <c r="G191" s="68"/>
      <c r="H191" s="68"/>
      <c r="I191" s="68"/>
      <c r="J191" s="60" t="s">
        <v>111</v>
      </c>
      <c r="K191" s="767">
        <f>SUM(K151:L190)</f>
        <v>0</v>
      </c>
      <c r="L191" s="767"/>
      <c r="M191" s="593">
        <f>SUM(M151:Q190)</f>
        <v>0</v>
      </c>
      <c r="N191" s="594"/>
      <c r="O191" s="594"/>
      <c r="P191" s="594"/>
      <c r="Q191" s="595"/>
      <c r="R191" s="68"/>
      <c r="S191" s="68"/>
      <c r="T191" s="68"/>
      <c r="U191" s="68"/>
      <c r="V191" s="68"/>
      <c r="W191" s="68"/>
      <c r="X191" s="68"/>
      <c r="Y191" s="68"/>
      <c r="Z191" s="68"/>
      <c r="AA191" s="68"/>
      <c r="AB191" s="68"/>
      <c r="AC191" s="68"/>
      <c r="AD191" s="68"/>
      <c r="AE191" s="68"/>
      <c r="AF191" s="60" t="s">
        <v>109</v>
      </c>
      <c r="AG191" s="966">
        <f>SUM(AG151:AK190)</f>
        <v>0</v>
      </c>
      <c r="AH191" s="967"/>
      <c r="AI191" s="967"/>
      <c r="AJ191" s="967"/>
      <c r="AK191" s="968"/>
      <c r="AL191" s="67"/>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row>
    <row r="192" spans="2:993" ht="14.1" customHeight="1" x14ac:dyDescent="0.25">
      <c r="B192" s="11"/>
      <c r="C192" s="61"/>
      <c r="D192" s="61"/>
      <c r="E192" s="61"/>
      <c r="F192" s="61"/>
      <c r="G192" s="61"/>
      <c r="H192" s="61"/>
      <c r="I192" s="61"/>
      <c r="J192" s="61"/>
      <c r="K192" s="61"/>
      <c r="L192" s="62"/>
      <c r="M192" s="62"/>
      <c r="N192" s="62"/>
      <c r="O192" s="38"/>
      <c r="P192" s="64"/>
      <c r="Q192" s="64"/>
      <c r="R192" s="63"/>
      <c r="S192" s="63"/>
      <c r="T192" s="63"/>
      <c r="U192" s="63"/>
      <c r="V192" s="63"/>
      <c r="W192" s="63"/>
      <c r="X192" s="63"/>
      <c r="Y192" s="63"/>
      <c r="Z192" s="63"/>
      <c r="AA192" s="63"/>
      <c r="AB192" s="63"/>
      <c r="AC192" s="63"/>
      <c r="AD192" s="62"/>
      <c r="AE192" s="38"/>
      <c r="AF192" s="64"/>
      <c r="AG192" s="64"/>
      <c r="AH192" s="64"/>
      <c r="AI192" s="64"/>
      <c r="AJ192" s="64"/>
      <c r="AK192" s="65"/>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row>
    <row r="193" spans="2:993" ht="14.1" customHeight="1" x14ac:dyDescent="0.25">
      <c r="B193" s="193" t="s">
        <v>215</v>
      </c>
      <c r="C193" s="61"/>
      <c r="D193" s="61"/>
      <c r="E193" s="61"/>
      <c r="F193" s="61"/>
      <c r="G193" s="61"/>
      <c r="H193" s="61"/>
      <c r="I193" s="61"/>
      <c r="J193" s="61"/>
      <c r="K193" s="61"/>
      <c r="L193" s="62"/>
      <c r="M193" s="62"/>
      <c r="N193" s="62"/>
      <c r="O193" s="38"/>
      <c r="P193" s="64"/>
      <c r="Q193" s="64"/>
      <c r="R193" s="63"/>
      <c r="S193" s="63"/>
      <c r="T193" s="63"/>
      <c r="U193" s="63"/>
      <c r="V193" s="63"/>
      <c r="W193" s="63"/>
      <c r="X193" s="63"/>
      <c r="Y193" s="63"/>
      <c r="Z193" s="63"/>
      <c r="AA193" s="63"/>
      <c r="AB193" s="63"/>
      <c r="AC193" s="63"/>
      <c r="AD193" s="62"/>
      <c r="AE193" s="38"/>
      <c r="AF193" s="64"/>
      <c r="AG193" s="64"/>
      <c r="AH193" s="64"/>
      <c r="AI193" s="64"/>
      <c r="AJ193" s="64"/>
      <c r="AK193" s="65"/>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row>
    <row r="194" spans="2:993" ht="14.1" customHeight="1" x14ac:dyDescent="0.2">
      <c r="B194" s="744" t="s">
        <v>272</v>
      </c>
      <c r="C194" s="745"/>
      <c r="D194" s="745"/>
      <c r="E194" s="745"/>
      <c r="F194" s="745"/>
      <c r="G194" s="745"/>
      <c r="H194" s="746"/>
      <c r="I194" s="548" t="s">
        <v>28</v>
      </c>
      <c r="J194" s="548"/>
      <c r="K194" s="548"/>
      <c r="L194" s="548"/>
      <c r="M194" s="728" t="s">
        <v>43</v>
      </c>
      <c r="N194" s="729"/>
      <c r="O194" s="729"/>
      <c r="P194" s="730"/>
      <c r="Q194" s="728" t="s">
        <v>107</v>
      </c>
      <c r="R194" s="729"/>
      <c r="S194" s="729"/>
      <c r="T194" s="730"/>
      <c r="U194" s="728" t="s">
        <v>38</v>
      </c>
      <c r="V194" s="729"/>
      <c r="W194" s="729"/>
      <c r="X194" s="730"/>
      <c r="Y194" s="728" t="s">
        <v>51</v>
      </c>
      <c r="Z194" s="729"/>
      <c r="AA194" s="729"/>
      <c r="AB194" s="730"/>
      <c r="AC194" s="728" t="s">
        <v>218</v>
      </c>
      <c r="AD194" s="729"/>
      <c r="AE194" s="729"/>
      <c r="AF194" s="730"/>
      <c r="AG194" s="703" t="s">
        <v>217</v>
      </c>
      <c r="AH194" s="704"/>
      <c r="AI194" s="704"/>
      <c r="AJ194" s="704"/>
      <c r="AK194" s="705"/>
      <c r="AL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row>
    <row r="195" spans="2:993" ht="14.1" customHeight="1" x14ac:dyDescent="0.2">
      <c r="B195" s="747"/>
      <c r="C195" s="748"/>
      <c r="D195" s="748"/>
      <c r="E195" s="748"/>
      <c r="F195" s="748"/>
      <c r="G195" s="748"/>
      <c r="H195" s="749"/>
      <c r="I195" s="548"/>
      <c r="J195" s="548"/>
      <c r="K195" s="548"/>
      <c r="L195" s="548"/>
      <c r="M195" s="728"/>
      <c r="N195" s="729"/>
      <c r="O195" s="729"/>
      <c r="P195" s="730"/>
      <c r="Q195" s="728"/>
      <c r="R195" s="729"/>
      <c r="S195" s="729"/>
      <c r="T195" s="730"/>
      <c r="U195" s="728"/>
      <c r="V195" s="729"/>
      <c r="W195" s="729"/>
      <c r="X195" s="730"/>
      <c r="Y195" s="728"/>
      <c r="Z195" s="729"/>
      <c r="AA195" s="729"/>
      <c r="AB195" s="730"/>
      <c r="AC195" s="728"/>
      <c r="AD195" s="729"/>
      <c r="AE195" s="729"/>
      <c r="AF195" s="730"/>
      <c r="AG195" s="703"/>
      <c r="AH195" s="704"/>
      <c r="AI195" s="704"/>
      <c r="AJ195" s="704"/>
      <c r="AK195" s="705"/>
      <c r="AL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row>
    <row r="196" spans="2:993" ht="14.1" customHeight="1" x14ac:dyDescent="0.2">
      <c r="B196" s="747"/>
      <c r="C196" s="748"/>
      <c r="D196" s="748"/>
      <c r="E196" s="748"/>
      <c r="F196" s="748"/>
      <c r="G196" s="748"/>
      <c r="H196" s="749"/>
      <c r="I196" s="548"/>
      <c r="J196" s="548"/>
      <c r="K196" s="548"/>
      <c r="L196" s="548"/>
      <c r="M196" s="728"/>
      <c r="N196" s="729"/>
      <c r="O196" s="729"/>
      <c r="P196" s="730"/>
      <c r="Q196" s="728"/>
      <c r="R196" s="729"/>
      <c r="S196" s="729"/>
      <c r="T196" s="730"/>
      <c r="U196" s="728"/>
      <c r="V196" s="729"/>
      <c r="W196" s="729"/>
      <c r="X196" s="730"/>
      <c r="Y196" s="728"/>
      <c r="Z196" s="729"/>
      <c r="AA196" s="729"/>
      <c r="AB196" s="730"/>
      <c r="AC196" s="728"/>
      <c r="AD196" s="729"/>
      <c r="AE196" s="729"/>
      <c r="AF196" s="730"/>
      <c r="AG196" s="703"/>
      <c r="AH196" s="704"/>
      <c r="AI196" s="704"/>
      <c r="AJ196" s="704"/>
      <c r="AK196" s="705"/>
      <c r="AL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row>
    <row r="197" spans="2:993" ht="14.1" customHeight="1" x14ac:dyDescent="0.2">
      <c r="B197" s="750"/>
      <c r="C197" s="751"/>
      <c r="D197" s="751"/>
      <c r="E197" s="751"/>
      <c r="F197" s="751"/>
      <c r="G197" s="751"/>
      <c r="H197" s="584"/>
      <c r="I197" s="548"/>
      <c r="J197" s="548"/>
      <c r="K197" s="548"/>
      <c r="L197" s="548"/>
      <c r="M197" s="728"/>
      <c r="N197" s="729"/>
      <c r="O197" s="729"/>
      <c r="P197" s="730"/>
      <c r="Q197" s="728"/>
      <c r="R197" s="729"/>
      <c r="S197" s="729"/>
      <c r="T197" s="730"/>
      <c r="U197" s="728"/>
      <c r="V197" s="729"/>
      <c r="W197" s="729"/>
      <c r="X197" s="730"/>
      <c r="Y197" s="728"/>
      <c r="Z197" s="729"/>
      <c r="AA197" s="729"/>
      <c r="AB197" s="730"/>
      <c r="AC197" s="728"/>
      <c r="AD197" s="729"/>
      <c r="AE197" s="729"/>
      <c r="AF197" s="730"/>
      <c r="AG197" s="703"/>
      <c r="AH197" s="704"/>
      <c r="AI197" s="704"/>
      <c r="AJ197" s="704"/>
      <c r="AK197" s="705"/>
      <c r="AL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row>
    <row r="198" spans="2:993" ht="14.1" customHeight="1" x14ac:dyDescent="0.2">
      <c r="B198" s="154" t="s">
        <v>132</v>
      </c>
      <c r="C198" s="752" t="s">
        <v>6</v>
      </c>
      <c r="D198" s="753"/>
      <c r="E198" s="753"/>
      <c r="F198" s="753"/>
      <c r="G198" s="753"/>
      <c r="H198" s="754"/>
      <c r="I198" s="583">
        <f>SUMIF($H$59:$H$98,B198,$I$59:$L$98)</f>
        <v>0</v>
      </c>
      <c r="J198" s="583"/>
      <c r="K198" s="583"/>
      <c r="L198" s="583"/>
      <c r="M198" s="583">
        <f>SUMIF($H$59:$H$98,$B198,$W$59:$Y$98)</f>
        <v>0</v>
      </c>
      <c r="N198" s="583"/>
      <c r="O198" s="583"/>
      <c r="P198" s="583"/>
      <c r="Q198" s="583">
        <f>SUMIF($I$106:$J$145,$B198,$AG$106:$AK$145)</f>
        <v>0</v>
      </c>
      <c r="R198" s="583"/>
      <c r="S198" s="583"/>
      <c r="T198" s="583"/>
      <c r="U198" s="583">
        <f>SUMIF($AL$151:$AL$190,$B198,$AG$151:$AK$190)</f>
        <v>0</v>
      </c>
      <c r="V198" s="583"/>
      <c r="W198" s="583"/>
      <c r="X198" s="583"/>
      <c r="Y198" s="734">
        <f>SUM(M198:X198)</f>
        <v>0</v>
      </c>
      <c r="Z198" s="735"/>
      <c r="AA198" s="735"/>
      <c r="AB198" s="736"/>
      <c r="AC198" s="740">
        <f>SUMIF($H$59:$H$98,$B198,$AF$59:$AH$98)</f>
        <v>0</v>
      </c>
      <c r="AD198" s="740"/>
      <c r="AE198" s="740"/>
      <c r="AF198" s="740"/>
      <c r="AG198" s="706">
        <f>Y198+AC198</f>
        <v>0</v>
      </c>
      <c r="AH198" s="707"/>
      <c r="AI198" s="707"/>
      <c r="AJ198" s="707"/>
      <c r="AK198" s="708"/>
      <c r="AL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row>
    <row r="199" spans="2:993" ht="14.1" customHeight="1" x14ac:dyDescent="0.2">
      <c r="B199" s="154" t="s">
        <v>133</v>
      </c>
      <c r="C199" s="752" t="s">
        <v>7</v>
      </c>
      <c r="D199" s="753"/>
      <c r="E199" s="753"/>
      <c r="F199" s="753"/>
      <c r="G199" s="753"/>
      <c r="H199" s="754"/>
      <c r="I199" s="583">
        <f>SUMIF($H$59:$H$98,B199,$I$59:$L$98)</f>
        <v>0</v>
      </c>
      <c r="J199" s="583"/>
      <c r="K199" s="583"/>
      <c r="L199" s="583"/>
      <c r="M199" s="583">
        <f>SUMIF($H$59:$H$98,$B199,$W$59:$Y$98)</f>
        <v>0</v>
      </c>
      <c r="N199" s="583"/>
      <c r="O199" s="583"/>
      <c r="P199" s="583"/>
      <c r="Q199" s="583">
        <f>SUMIF($I$106:$J$145,$B199,$AG$106:$AK$145)</f>
        <v>0</v>
      </c>
      <c r="R199" s="583"/>
      <c r="S199" s="583"/>
      <c r="T199" s="583"/>
      <c r="U199" s="583">
        <f>SUMIF($AL$151:$AL$190,$B199,$AG$151:$AK$190)</f>
        <v>0</v>
      </c>
      <c r="V199" s="583"/>
      <c r="W199" s="583"/>
      <c r="X199" s="583"/>
      <c r="Y199" s="734">
        <f>SUM(M199:X199)</f>
        <v>0</v>
      </c>
      <c r="Z199" s="735"/>
      <c r="AA199" s="735"/>
      <c r="AB199" s="736"/>
      <c r="AC199" s="740">
        <f>SUMIF($H$59:$H$98,$B199,$AF$59:$AH$98)</f>
        <v>0</v>
      </c>
      <c r="AD199" s="740"/>
      <c r="AE199" s="740"/>
      <c r="AF199" s="740"/>
      <c r="AG199" s="706">
        <f>Y199+AC199</f>
        <v>0</v>
      </c>
      <c r="AH199" s="707"/>
      <c r="AI199" s="707"/>
      <c r="AJ199" s="707"/>
      <c r="AK199" s="708"/>
      <c r="AL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row>
    <row r="200" spans="2:993" ht="14.1" customHeight="1" x14ac:dyDescent="0.2">
      <c r="B200" s="154" t="s">
        <v>134</v>
      </c>
      <c r="C200" s="752" t="s">
        <v>216</v>
      </c>
      <c r="D200" s="753"/>
      <c r="E200" s="753"/>
      <c r="F200" s="753"/>
      <c r="G200" s="753"/>
      <c r="H200" s="754"/>
      <c r="I200" s="583">
        <f>SUMIF($H$59:$H$98,B200,$I$59:$L$98)</f>
        <v>0</v>
      </c>
      <c r="J200" s="583"/>
      <c r="K200" s="583"/>
      <c r="L200" s="583"/>
      <c r="M200" s="583">
        <f>SUMIF($H$59:$H$98,$B200,$W$59:$Y$98)</f>
        <v>0</v>
      </c>
      <c r="N200" s="583"/>
      <c r="O200" s="583"/>
      <c r="P200" s="583"/>
      <c r="Q200" s="583">
        <f>SUMIF($I$106:$J$145,$B200,$AG$106:$AK$145)</f>
        <v>0</v>
      </c>
      <c r="R200" s="583"/>
      <c r="S200" s="583"/>
      <c r="T200" s="583"/>
      <c r="U200" s="583">
        <f>SUMIF($AL$151:$AL$190,$B200,$AG$151:$AK$190)</f>
        <v>0</v>
      </c>
      <c r="V200" s="583"/>
      <c r="W200" s="583"/>
      <c r="X200" s="583"/>
      <c r="Y200" s="734">
        <f>SUM(M200:X200)</f>
        <v>0</v>
      </c>
      <c r="Z200" s="735"/>
      <c r="AA200" s="735"/>
      <c r="AB200" s="736"/>
      <c r="AC200" s="740">
        <f>SUMIF($H$59:$H$98,$B200,$AF$59:$AH$98)</f>
        <v>0</v>
      </c>
      <c r="AD200" s="740"/>
      <c r="AE200" s="740"/>
      <c r="AF200" s="740"/>
      <c r="AG200" s="706">
        <f>Y200+AC200</f>
        <v>0</v>
      </c>
      <c r="AH200" s="707"/>
      <c r="AI200" s="707"/>
      <c r="AJ200" s="707"/>
      <c r="AK200" s="708"/>
      <c r="AL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row>
    <row r="201" spans="2:993" ht="14.1" customHeight="1" x14ac:dyDescent="0.2">
      <c r="B201" s="155"/>
      <c r="C201" s="199"/>
      <c r="D201" s="199"/>
      <c r="E201" s="199"/>
      <c r="F201" s="199"/>
      <c r="G201" s="199"/>
      <c r="H201" s="200" t="s">
        <v>23</v>
      </c>
      <c r="I201" s="755">
        <f>SUM(I198:L200)</f>
        <v>0</v>
      </c>
      <c r="J201" s="756"/>
      <c r="K201" s="756"/>
      <c r="L201" s="757"/>
      <c r="M201" s="731">
        <f>SUM(M198:P200)</f>
        <v>0</v>
      </c>
      <c r="N201" s="732"/>
      <c r="O201" s="732"/>
      <c r="P201" s="733"/>
      <c r="Q201" s="731">
        <f>SUM(Q198:T200)</f>
        <v>0</v>
      </c>
      <c r="R201" s="732"/>
      <c r="S201" s="732"/>
      <c r="T201" s="733"/>
      <c r="U201" s="731">
        <f>SUM(U198:X200)</f>
        <v>0</v>
      </c>
      <c r="V201" s="732"/>
      <c r="W201" s="732"/>
      <c r="X201" s="733"/>
      <c r="Y201" s="737">
        <f>SUM(M201:X201)</f>
        <v>0</v>
      </c>
      <c r="Z201" s="738"/>
      <c r="AA201" s="738"/>
      <c r="AB201" s="739"/>
      <c r="AC201" s="741">
        <f>SUM(AC198:AF200)</f>
        <v>0</v>
      </c>
      <c r="AD201" s="742"/>
      <c r="AE201" s="742"/>
      <c r="AF201" s="743"/>
      <c r="AG201" s="706">
        <f>Y201+AC201</f>
        <v>0</v>
      </c>
      <c r="AH201" s="707"/>
      <c r="AI201" s="707"/>
      <c r="AJ201" s="707"/>
      <c r="AK201" s="708"/>
      <c r="AL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row>
    <row r="202" spans="2:993" ht="14.1" customHeight="1" x14ac:dyDescent="0.25">
      <c r="B202" s="11"/>
      <c r="C202" s="61"/>
      <c r="D202" s="61"/>
      <c r="E202" s="61"/>
      <c r="F202" s="61"/>
      <c r="G202" s="61"/>
      <c r="H202" s="61"/>
      <c r="I202" s="61"/>
      <c r="J202" s="61"/>
      <c r="K202" s="61"/>
      <c r="L202" s="62"/>
      <c r="M202" s="62"/>
      <c r="N202" s="62"/>
      <c r="O202" s="38"/>
      <c r="P202" s="64"/>
      <c r="Q202" s="64"/>
      <c r="R202" s="63"/>
      <c r="S202" s="63"/>
      <c r="T202" s="63"/>
      <c r="U202" s="63"/>
      <c r="V202" s="63"/>
      <c r="W202" s="63"/>
      <c r="X202" s="63"/>
      <c r="Y202" s="63"/>
      <c r="Z202" s="63"/>
      <c r="AA202" s="63"/>
      <c r="AB202" s="63"/>
      <c r="AC202" s="63"/>
      <c r="AD202" s="62"/>
      <c r="AE202" s="38"/>
      <c r="AF202" s="64"/>
      <c r="AG202" s="64"/>
      <c r="AH202" s="64"/>
      <c r="AI202" s="64"/>
      <c r="AJ202" s="64"/>
      <c r="AK202" s="65"/>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row>
    <row r="203" spans="2:993" ht="14.1" customHeight="1" x14ac:dyDescent="0.2">
      <c r="B203" s="193" t="s">
        <v>214</v>
      </c>
      <c r="C203" s="194"/>
      <c r="D203" s="194"/>
      <c r="E203" s="194"/>
      <c r="F203" s="194"/>
      <c r="G203" s="194"/>
      <c r="H203" s="194"/>
      <c r="I203" s="194"/>
      <c r="J203" s="194"/>
      <c r="K203" s="194"/>
      <c r="L203" s="34"/>
      <c r="M203" s="34"/>
      <c r="N203" s="34"/>
      <c r="O203" s="34"/>
      <c r="P203" s="34"/>
      <c r="Q203" s="34"/>
      <c r="R203" s="6"/>
      <c r="S203" s="6"/>
      <c r="T203" s="6"/>
      <c r="U203" s="6"/>
      <c r="V203" s="6"/>
      <c r="W203" s="6"/>
      <c r="X203" s="6"/>
      <c r="Y203" s="6"/>
      <c r="Z203" s="6"/>
      <c r="AA203" s="6"/>
      <c r="AB203" s="6"/>
      <c r="AC203" s="6"/>
      <c r="AD203" s="34"/>
      <c r="AE203" s="34"/>
      <c r="AF203" s="34"/>
      <c r="AG203" s="34"/>
      <c r="AH203" s="34"/>
      <c r="AI203" s="34"/>
      <c r="AJ203" s="34"/>
      <c r="AK203" s="56"/>
      <c r="AL203" s="8"/>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row>
    <row r="204" spans="2:993" ht="14.1" customHeight="1" x14ac:dyDescent="0.2">
      <c r="B204" s="969" t="s">
        <v>48</v>
      </c>
      <c r="C204" s="970"/>
      <c r="D204" s="970"/>
      <c r="E204" s="970"/>
      <c r="F204" s="970"/>
      <c r="G204" s="970"/>
      <c r="H204" s="970"/>
      <c r="I204" s="970"/>
      <c r="J204" s="970"/>
      <c r="K204" s="970"/>
      <c r="L204" s="970"/>
      <c r="M204" s="970"/>
      <c r="N204" s="970"/>
      <c r="O204" s="970"/>
      <c r="P204" s="970" t="s">
        <v>51</v>
      </c>
      <c r="Q204" s="970"/>
      <c r="R204" s="970"/>
      <c r="S204" s="970"/>
      <c r="T204" s="970"/>
      <c r="U204" s="970"/>
      <c r="V204" s="970"/>
      <c r="W204" s="970" t="s">
        <v>52</v>
      </c>
      <c r="X204" s="970"/>
      <c r="Y204" s="970"/>
      <c r="Z204" s="970"/>
      <c r="AA204" s="970"/>
      <c r="AB204" s="970"/>
      <c r="AC204" s="970"/>
      <c r="AD204" s="971" t="s">
        <v>103</v>
      </c>
      <c r="AE204" s="971"/>
      <c r="AF204" s="971"/>
      <c r="AG204" s="971"/>
      <c r="AH204" s="971"/>
      <c r="AI204" s="971"/>
      <c r="AJ204" s="971"/>
      <c r="AK204" s="972"/>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row>
    <row r="205" spans="2:993" ht="14.1" customHeight="1" x14ac:dyDescent="0.2">
      <c r="B205" s="969" t="s">
        <v>49</v>
      </c>
      <c r="C205" s="970"/>
      <c r="D205" s="970"/>
      <c r="E205" s="970"/>
      <c r="F205" s="970"/>
      <c r="G205" s="970"/>
      <c r="H205" s="970"/>
      <c r="I205" s="970" t="s">
        <v>50</v>
      </c>
      <c r="J205" s="970"/>
      <c r="K205" s="970"/>
      <c r="L205" s="970"/>
      <c r="M205" s="970"/>
      <c r="N205" s="970"/>
      <c r="O205" s="970"/>
      <c r="P205" s="970"/>
      <c r="Q205" s="970"/>
      <c r="R205" s="970"/>
      <c r="S205" s="970"/>
      <c r="T205" s="970"/>
      <c r="U205" s="970"/>
      <c r="V205" s="970"/>
      <c r="W205" s="970"/>
      <c r="X205" s="970"/>
      <c r="Y205" s="970"/>
      <c r="Z205" s="970"/>
      <c r="AA205" s="970"/>
      <c r="AB205" s="970"/>
      <c r="AC205" s="970"/>
      <c r="AD205" s="971"/>
      <c r="AE205" s="971"/>
      <c r="AF205" s="971"/>
      <c r="AG205" s="971"/>
      <c r="AH205" s="971"/>
      <c r="AI205" s="971"/>
      <c r="AJ205" s="971"/>
      <c r="AK205" s="972"/>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row>
    <row r="206" spans="2:993" ht="19.5" customHeight="1" x14ac:dyDescent="0.2">
      <c r="B206" s="952">
        <f>V99+AG191</f>
        <v>0</v>
      </c>
      <c r="C206" s="953"/>
      <c r="D206" s="953"/>
      <c r="E206" s="953"/>
      <c r="F206" s="953"/>
      <c r="G206" s="953"/>
      <c r="H206" s="953"/>
      <c r="I206" s="959">
        <f>AG146</f>
        <v>0</v>
      </c>
      <c r="J206" s="953"/>
      <c r="K206" s="953"/>
      <c r="L206" s="953"/>
      <c r="M206" s="953"/>
      <c r="N206" s="953"/>
      <c r="O206" s="953"/>
      <c r="P206" s="950">
        <f>B206+I206</f>
        <v>0</v>
      </c>
      <c r="Q206" s="951"/>
      <c r="R206" s="951"/>
      <c r="S206" s="951"/>
      <c r="T206" s="951"/>
      <c r="U206" s="951"/>
      <c r="V206" s="951"/>
      <c r="W206" s="950">
        <f>AF99</f>
        <v>0</v>
      </c>
      <c r="X206" s="951"/>
      <c r="Y206" s="951"/>
      <c r="Z206" s="951"/>
      <c r="AA206" s="951"/>
      <c r="AB206" s="951"/>
      <c r="AC206" s="951"/>
      <c r="AD206" s="725">
        <f>P206+W206</f>
        <v>0</v>
      </c>
      <c r="AE206" s="726"/>
      <c r="AF206" s="726"/>
      <c r="AG206" s="726"/>
      <c r="AH206" s="726"/>
      <c r="AI206" s="726"/>
      <c r="AJ206" s="726"/>
      <c r="AK206" s="727"/>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row>
    <row r="207" spans="2:993" ht="14.1" customHeight="1" x14ac:dyDescent="0.2">
      <c r="B207" s="29"/>
      <c r="C207" s="36"/>
      <c r="D207" s="36"/>
      <c r="E207" s="36"/>
      <c r="F207" s="36"/>
      <c r="G207" s="36"/>
      <c r="H207" s="36"/>
      <c r="I207" s="36"/>
      <c r="J207" s="36"/>
      <c r="K207" s="36"/>
      <c r="L207" s="34"/>
      <c r="M207" s="34"/>
      <c r="N207" s="34"/>
      <c r="O207" s="34"/>
      <c r="P207" s="34"/>
      <c r="Q207" s="34"/>
      <c r="AD207" s="34"/>
      <c r="AE207" s="34"/>
      <c r="AF207" s="34"/>
      <c r="AG207" s="34"/>
      <c r="AH207" s="34"/>
      <c r="AI207" s="34"/>
      <c r="AJ207" s="34"/>
      <c r="AK207" s="34"/>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row>
    <row r="208" spans="2:993" ht="24" customHeight="1" x14ac:dyDescent="0.2">
      <c r="B208" s="418" t="s">
        <v>64</v>
      </c>
      <c r="C208" s="419"/>
      <c r="D208" s="963" t="s">
        <v>56</v>
      </c>
      <c r="E208" s="964"/>
      <c r="F208" s="964"/>
      <c r="G208" s="964"/>
      <c r="H208" s="964"/>
      <c r="I208" s="964"/>
      <c r="J208" s="964"/>
      <c r="K208" s="964"/>
      <c r="L208" s="964"/>
      <c r="M208" s="964"/>
      <c r="N208" s="964"/>
      <c r="O208" s="964"/>
      <c r="P208" s="964"/>
      <c r="Q208" s="964"/>
      <c r="R208" s="964"/>
      <c r="S208" s="964"/>
      <c r="T208" s="964"/>
      <c r="U208" s="964"/>
      <c r="V208" s="964"/>
      <c r="W208" s="964"/>
      <c r="X208" s="964"/>
      <c r="Y208" s="964"/>
      <c r="Z208" s="964"/>
      <c r="AA208" s="964"/>
      <c r="AB208" s="964"/>
      <c r="AC208" s="964"/>
      <c r="AD208" s="964"/>
      <c r="AE208" s="964"/>
      <c r="AF208" s="964"/>
      <c r="AG208" s="964"/>
      <c r="AH208" s="964"/>
      <c r="AI208" s="964"/>
      <c r="AJ208" s="964"/>
      <c r="AK208" s="965"/>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row>
    <row r="209" spans="2:993" ht="14.1" customHeight="1" x14ac:dyDescent="0.2">
      <c r="B209" s="709" t="s">
        <v>54</v>
      </c>
      <c r="C209" s="710"/>
      <c r="D209" s="710"/>
      <c r="E209" s="710"/>
      <c r="F209" s="710"/>
      <c r="G209" s="710"/>
      <c r="H209" s="710"/>
      <c r="I209" s="710"/>
      <c r="J209" s="710"/>
      <c r="K209" s="712" t="s">
        <v>311</v>
      </c>
      <c r="L209" s="712"/>
      <c r="M209" s="712"/>
      <c r="N209" s="712"/>
      <c r="O209" s="712"/>
      <c r="P209" s="712"/>
      <c r="Q209" s="712"/>
      <c r="R209" s="712"/>
      <c r="S209" s="712"/>
      <c r="T209" s="714" t="s">
        <v>312</v>
      </c>
      <c r="U209" s="715"/>
      <c r="V209" s="715"/>
      <c r="W209" s="715"/>
      <c r="X209" s="715"/>
      <c r="Y209" s="715"/>
      <c r="Z209" s="715"/>
      <c r="AA209" s="715"/>
      <c r="AB209" s="715"/>
      <c r="AC209" s="716" t="s">
        <v>57</v>
      </c>
      <c r="AD209" s="717"/>
      <c r="AE209" s="717"/>
      <c r="AF209" s="717"/>
      <c r="AG209" s="717"/>
      <c r="AH209" s="717"/>
      <c r="AI209" s="717"/>
      <c r="AJ209" s="717"/>
      <c r="AK209" s="718"/>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row>
    <row r="210" spans="2:993" ht="14.1" customHeight="1" x14ac:dyDescent="0.2">
      <c r="B210" s="711"/>
      <c r="C210" s="604"/>
      <c r="D210" s="604"/>
      <c r="E210" s="604"/>
      <c r="F210" s="604"/>
      <c r="G210" s="604"/>
      <c r="H210" s="604"/>
      <c r="I210" s="604"/>
      <c r="J210" s="604"/>
      <c r="K210" s="713"/>
      <c r="L210" s="713"/>
      <c r="M210" s="713"/>
      <c r="N210" s="713"/>
      <c r="O210" s="713"/>
      <c r="P210" s="713"/>
      <c r="Q210" s="713"/>
      <c r="R210" s="713"/>
      <c r="S210" s="713"/>
      <c r="T210" s="606"/>
      <c r="U210" s="606"/>
      <c r="V210" s="606"/>
      <c r="W210" s="606"/>
      <c r="X210" s="606"/>
      <c r="Y210" s="606"/>
      <c r="Z210" s="606"/>
      <c r="AA210" s="606"/>
      <c r="AB210" s="606"/>
      <c r="AC210" s="719"/>
      <c r="AD210" s="719"/>
      <c r="AE210" s="719"/>
      <c r="AF210" s="719"/>
      <c r="AG210" s="719"/>
      <c r="AH210" s="719"/>
      <c r="AI210" s="719"/>
      <c r="AJ210" s="719"/>
      <c r="AK210" s="72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row>
    <row r="211" spans="2:993" ht="14.1" customHeight="1" x14ac:dyDescent="0.2">
      <c r="B211" s="201">
        <v>1</v>
      </c>
      <c r="C211" s="593">
        <f>IF('Ficha 3. URB Y OFI COSTE SUBV'!$AJ$18="SI",'Ficha 3. URB Y OFI COSTE SUBV'!AG32,'Ficha 3. URB Y OFI COSTE SUBV'!W32)</f>
        <v>0</v>
      </c>
      <c r="D211" s="594"/>
      <c r="E211" s="594"/>
      <c r="F211" s="594"/>
      <c r="G211" s="594"/>
      <c r="H211" s="594"/>
      <c r="I211" s="594"/>
      <c r="J211" s="595"/>
      <c r="K211" s="876"/>
      <c r="L211" s="877"/>
      <c r="M211" s="877"/>
      <c r="N211" s="877"/>
      <c r="O211" s="877"/>
      <c r="P211" s="877"/>
      <c r="Q211" s="877"/>
      <c r="R211" s="877"/>
      <c r="S211" s="878"/>
      <c r="T211" s="998"/>
      <c r="U211" s="999"/>
      <c r="V211" s="999"/>
      <c r="W211" s="999"/>
      <c r="X211" s="999"/>
      <c r="Y211" s="999"/>
      <c r="Z211" s="999"/>
      <c r="AA211" s="999"/>
      <c r="AB211" s="1000"/>
      <c r="AC211" s="1007"/>
      <c r="AD211" s="1008"/>
      <c r="AE211" s="1008"/>
      <c r="AF211" s="1008"/>
      <c r="AG211" s="1008"/>
      <c r="AH211" s="1008"/>
      <c r="AI211" s="1008"/>
      <c r="AJ211" s="1008"/>
      <c r="AK211" s="1009"/>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row>
    <row r="212" spans="2:993" ht="14.1" customHeight="1" x14ac:dyDescent="0.2">
      <c r="B212" s="201">
        <v>2</v>
      </c>
      <c r="C212" s="593">
        <f>IF('Ficha 3. URB Y OFI COSTE SUBV'!$AJ$18="SI",'Ficha 3. URB Y OFI COSTE SUBV'!AG46,'Ficha 3. URB Y OFI COSTE SUBV'!W46)</f>
        <v>0</v>
      </c>
      <c r="D212" s="594"/>
      <c r="E212" s="594"/>
      <c r="F212" s="594"/>
      <c r="G212" s="594"/>
      <c r="H212" s="594"/>
      <c r="I212" s="594"/>
      <c r="J212" s="595"/>
      <c r="K212" s="879"/>
      <c r="L212" s="880"/>
      <c r="M212" s="880"/>
      <c r="N212" s="880"/>
      <c r="O212" s="880"/>
      <c r="P212" s="880"/>
      <c r="Q212" s="880"/>
      <c r="R212" s="880"/>
      <c r="S212" s="881"/>
      <c r="T212" s="1001"/>
      <c r="U212" s="1002"/>
      <c r="V212" s="1002"/>
      <c r="W212" s="1002"/>
      <c r="X212" s="1002"/>
      <c r="Y212" s="1002"/>
      <c r="Z212" s="1002"/>
      <c r="AA212" s="1002"/>
      <c r="AB212" s="1003"/>
      <c r="AC212" s="1010"/>
      <c r="AD212" s="1011"/>
      <c r="AE212" s="1011"/>
      <c r="AF212" s="1011"/>
      <c r="AG212" s="1011"/>
      <c r="AH212" s="1011"/>
      <c r="AI212" s="1011"/>
      <c r="AJ212" s="1011"/>
      <c r="AK212" s="10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row>
    <row r="213" spans="2:993" ht="14.1" customHeight="1" x14ac:dyDescent="0.2">
      <c r="B213" s="201">
        <v>3</v>
      </c>
      <c r="C213" s="593">
        <f>IF('Ficha 3. URB Y OFI COSTE SUBV'!$AJ$18="SI",'Ficha 3. URB Y OFI COSTE SUBV'!AG60,'Ficha 3. URB Y OFI COSTE SUBV'!W60)</f>
        <v>0</v>
      </c>
      <c r="D213" s="594"/>
      <c r="E213" s="594"/>
      <c r="F213" s="594"/>
      <c r="G213" s="594"/>
      <c r="H213" s="594"/>
      <c r="I213" s="594"/>
      <c r="J213" s="595"/>
      <c r="K213" s="879"/>
      <c r="L213" s="880"/>
      <c r="M213" s="880"/>
      <c r="N213" s="880"/>
      <c r="O213" s="880"/>
      <c r="P213" s="880"/>
      <c r="Q213" s="880"/>
      <c r="R213" s="880"/>
      <c r="S213" s="881"/>
      <c r="T213" s="1001"/>
      <c r="U213" s="1002"/>
      <c r="V213" s="1002"/>
      <c r="W213" s="1002"/>
      <c r="X213" s="1002"/>
      <c r="Y213" s="1002"/>
      <c r="Z213" s="1002"/>
      <c r="AA213" s="1002"/>
      <c r="AB213" s="1003"/>
      <c r="AC213" s="1010"/>
      <c r="AD213" s="1011"/>
      <c r="AE213" s="1011"/>
      <c r="AF213" s="1011"/>
      <c r="AG213" s="1011"/>
      <c r="AH213" s="1011"/>
      <c r="AI213" s="1011"/>
      <c r="AJ213" s="1011"/>
      <c r="AK213" s="1012"/>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row>
    <row r="214" spans="2:993" ht="14.1" customHeight="1" x14ac:dyDescent="0.2">
      <c r="B214" s="201">
        <v>4</v>
      </c>
      <c r="C214" s="593">
        <f>IF('Ficha 3. URB Y OFI COSTE SUBV'!$AJ$18="SI",'Ficha 3. URB Y OFI COSTE SUBV'!AG74,'Ficha 3. URB Y OFI COSTE SUBV'!W74)</f>
        <v>0</v>
      </c>
      <c r="D214" s="594"/>
      <c r="E214" s="594"/>
      <c r="F214" s="594"/>
      <c r="G214" s="594"/>
      <c r="H214" s="594"/>
      <c r="I214" s="594"/>
      <c r="J214" s="595"/>
      <c r="K214" s="879"/>
      <c r="L214" s="880"/>
      <c r="M214" s="880"/>
      <c r="N214" s="880"/>
      <c r="O214" s="880"/>
      <c r="P214" s="880"/>
      <c r="Q214" s="880"/>
      <c r="R214" s="880"/>
      <c r="S214" s="881"/>
      <c r="T214" s="1001"/>
      <c r="U214" s="1002"/>
      <c r="V214" s="1002"/>
      <c r="W214" s="1002"/>
      <c r="X214" s="1002"/>
      <c r="Y214" s="1002"/>
      <c r="Z214" s="1002"/>
      <c r="AA214" s="1002"/>
      <c r="AB214" s="1003"/>
      <c r="AC214" s="1010"/>
      <c r="AD214" s="1011"/>
      <c r="AE214" s="1011"/>
      <c r="AF214" s="1011"/>
      <c r="AG214" s="1011"/>
      <c r="AH214" s="1011"/>
      <c r="AI214" s="1011"/>
      <c r="AJ214" s="1011"/>
      <c r="AK214" s="1012"/>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row>
    <row r="215" spans="2:993" ht="14.1" customHeight="1" x14ac:dyDescent="0.2">
      <c r="B215" s="201">
        <v>5</v>
      </c>
      <c r="C215" s="593">
        <f>IF('Ficha 3. URB Y OFI COSTE SUBV'!$AJ$18="SI",'Ficha 3. URB Y OFI COSTE SUBV'!AG88,'Ficha 3. URB Y OFI COSTE SUBV'!W88)</f>
        <v>0</v>
      </c>
      <c r="D215" s="594"/>
      <c r="E215" s="594"/>
      <c r="F215" s="594"/>
      <c r="G215" s="594"/>
      <c r="H215" s="594"/>
      <c r="I215" s="594"/>
      <c r="J215" s="595"/>
      <c r="K215" s="882"/>
      <c r="L215" s="883"/>
      <c r="M215" s="883"/>
      <c r="N215" s="883"/>
      <c r="O215" s="883"/>
      <c r="P215" s="883"/>
      <c r="Q215" s="883"/>
      <c r="R215" s="883"/>
      <c r="S215" s="884"/>
      <c r="T215" s="1004"/>
      <c r="U215" s="1005"/>
      <c r="V215" s="1005"/>
      <c r="W215" s="1005"/>
      <c r="X215" s="1005"/>
      <c r="Y215" s="1005"/>
      <c r="Z215" s="1005"/>
      <c r="AA215" s="1005"/>
      <c r="AB215" s="1006"/>
      <c r="AC215" s="1013"/>
      <c r="AD215" s="1014"/>
      <c r="AE215" s="1014"/>
      <c r="AF215" s="1014"/>
      <c r="AG215" s="1014"/>
      <c r="AH215" s="1014"/>
      <c r="AI215" s="1014"/>
      <c r="AJ215" s="1014"/>
      <c r="AK215" s="10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row>
    <row r="216" spans="2:993" ht="19.5" customHeight="1" x14ac:dyDescent="0.2">
      <c r="B216" s="721">
        <f>IF('Ficha 3. URB Y OFI COSTE SUBV'!$AJ$18="SI",'Ficha 3. URB Y OFI COSTE SUBV'!AG92,'Ficha 3. URB Y OFI COSTE SUBV'!W92)</f>
        <v>0</v>
      </c>
      <c r="C216" s="722"/>
      <c r="D216" s="722"/>
      <c r="E216" s="722"/>
      <c r="F216" s="722"/>
      <c r="G216" s="722"/>
      <c r="H216" s="722"/>
      <c r="I216" s="722"/>
      <c r="J216" s="722"/>
      <c r="K216" s="723">
        <f>AO99</f>
        <v>0</v>
      </c>
      <c r="L216" s="724"/>
      <c r="M216" s="724"/>
      <c r="N216" s="724"/>
      <c r="O216" s="724"/>
      <c r="P216" s="724"/>
      <c r="Q216" s="724"/>
      <c r="R216" s="724"/>
      <c r="S216" s="724"/>
      <c r="T216" s="723">
        <f>K216*R22</f>
        <v>0</v>
      </c>
      <c r="U216" s="724"/>
      <c r="V216" s="724"/>
      <c r="W216" s="724"/>
      <c r="X216" s="724"/>
      <c r="Y216" s="724"/>
      <c r="Z216" s="724"/>
      <c r="AA216" s="724"/>
      <c r="AB216" s="724"/>
      <c r="AC216" s="725">
        <f>MIN(B216,T216)</f>
        <v>0</v>
      </c>
      <c r="AD216" s="726"/>
      <c r="AE216" s="726"/>
      <c r="AF216" s="726"/>
      <c r="AG216" s="726"/>
      <c r="AH216" s="726"/>
      <c r="AI216" s="726"/>
      <c r="AJ216" s="726"/>
      <c r="AK216" s="727"/>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row>
    <row r="217" spans="2:993" ht="14.1" customHeight="1" x14ac:dyDescent="0.25">
      <c r="B217" s="29"/>
      <c r="C217" s="150"/>
      <c r="D217" s="150"/>
      <c r="E217" s="150"/>
      <c r="F217" s="150"/>
      <c r="G217" s="150"/>
      <c r="H217" s="150"/>
      <c r="I217" s="150"/>
      <c r="J217" s="6"/>
      <c r="K217" s="6"/>
      <c r="L217" s="6"/>
      <c r="M217" s="6"/>
      <c r="N217" s="6"/>
      <c r="O217" s="6"/>
      <c r="P217" s="6"/>
      <c r="Q217" s="6"/>
      <c r="R217" s="6"/>
      <c r="S217" s="6"/>
      <c r="T217" s="6"/>
      <c r="U217" s="6"/>
      <c r="V217" s="6"/>
      <c r="W217" s="76"/>
      <c r="X217" s="76"/>
      <c r="Y217" s="76"/>
      <c r="Z217" s="76"/>
      <c r="AA217" s="76"/>
      <c r="AB217" s="76"/>
      <c r="AC217" s="76"/>
      <c r="AD217" s="34"/>
      <c r="AE217" s="34"/>
      <c r="AF217" s="75"/>
      <c r="AG217" s="77"/>
      <c r="AH217" s="77"/>
      <c r="AI217" s="77"/>
      <c r="AJ217" s="77"/>
      <c r="AK217" s="7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row>
    <row r="218" spans="2:993" s="1" customFormat="1" ht="24" customHeight="1" x14ac:dyDescent="0.2">
      <c r="B218" s="418" t="s">
        <v>73</v>
      </c>
      <c r="C218" s="419"/>
      <c r="D218" s="694" t="s">
        <v>59</v>
      </c>
      <c r="E218" s="695"/>
      <c r="F218" s="695"/>
      <c r="G218" s="695"/>
      <c r="H218" s="695"/>
      <c r="I218" s="695"/>
      <c r="J218" s="695"/>
      <c r="K218" s="695"/>
      <c r="L218" s="695"/>
      <c r="M218" s="695"/>
      <c r="N218" s="695"/>
      <c r="O218" s="695"/>
      <c r="P218" s="695"/>
      <c r="Q218" s="695"/>
      <c r="R218" s="695"/>
      <c r="S218" s="695"/>
      <c r="T218" s="695"/>
      <c r="U218" s="695"/>
      <c r="V218" s="695"/>
      <c r="W218" s="695"/>
      <c r="X218" s="695"/>
      <c r="Y218" s="695"/>
      <c r="Z218" s="695"/>
      <c r="AA218" s="695"/>
      <c r="AB218" s="695"/>
      <c r="AC218" s="695"/>
      <c r="AD218" s="695"/>
      <c r="AE218" s="695"/>
      <c r="AF218" s="695"/>
      <c r="AG218" s="695"/>
      <c r="AH218" s="695"/>
      <c r="AI218" s="695"/>
      <c r="AJ218" s="695"/>
      <c r="AK218" s="696"/>
      <c r="AL218" s="3"/>
    </row>
    <row r="219" spans="2:993" ht="13.5" customHeight="1" x14ac:dyDescent="0.2">
      <c r="B219" s="823" t="s">
        <v>60</v>
      </c>
      <c r="C219" s="824"/>
      <c r="D219" s="824"/>
      <c r="E219" s="824"/>
      <c r="F219" s="824"/>
      <c r="G219" s="824"/>
      <c r="H219" s="824"/>
      <c r="I219" s="824"/>
      <c r="J219" s="824"/>
      <c r="K219" s="825" t="s">
        <v>62</v>
      </c>
      <c r="L219" s="825"/>
      <c r="M219" s="825"/>
      <c r="N219" s="825"/>
      <c r="O219" s="825"/>
      <c r="P219" s="825"/>
      <c r="Q219" s="825"/>
      <c r="R219" s="825"/>
      <c r="S219" s="825"/>
      <c r="T219" s="826" t="s">
        <v>61</v>
      </c>
      <c r="U219" s="827"/>
      <c r="V219" s="827"/>
      <c r="W219" s="827"/>
      <c r="X219" s="827"/>
      <c r="Y219" s="827"/>
      <c r="Z219" s="827"/>
      <c r="AA219" s="827"/>
      <c r="AB219" s="827"/>
      <c r="AC219" s="828" t="s">
        <v>63</v>
      </c>
      <c r="AD219" s="829"/>
      <c r="AE219" s="829"/>
      <c r="AF219" s="829"/>
      <c r="AG219" s="829"/>
      <c r="AH219" s="829"/>
      <c r="AI219" s="829"/>
      <c r="AJ219" s="829"/>
      <c r="AK219" s="830"/>
    </row>
    <row r="220" spans="2:993" ht="13.5" customHeight="1" x14ac:dyDescent="0.2">
      <c r="B220" s="711"/>
      <c r="C220" s="604"/>
      <c r="D220" s="604"/>
      <c r="E220" s="604"/>
      <c r="F220" s="604"/>
      <c r="G220" s="604"/>
      <c r="H220" s="604"/>
      <c r="I220" s="604"/>
      <c r="J220" s="604"/>
      <c r="K220" s="713"/>
      <c r="L220" s="713"/>
      <c r="M220" s="713"/>
      <c r="N220" s="713"/>
      <c r="O220" s="713"/>
      <c r="P220" s="713"/>
      <c r="Q220" s="713"/>
      <c r="R220" s="713"/>
      <c r="S220" s="713"/>
      <c r="T220" s="606"/>
      <c r="U220" s="606"/>
      <c r="V220" s="606"/>
      <c r="W220" s="606"/>
      <c r="X220" s="606"/>
      <c r="Y220" s="606"/>
      <c r="Z220" s="606"/>
      <c r="AA220" s="606"/>
      <c r="AB220" s="606"/>
      <c r="AC220" s="719"/>
      <c r="AD220" s="719"/>
      <c r="AE220" s="719"/>
      <c r="AF220" s="719"/>
      <c r="AG220" s="719"/>
      <c r="AH220" s="719"/>
      <c r="AI220" s="719"/>
      <c r="AJ220" s="719"/>
      <c r="AK220" s="720"/>
    </row>
    <row r="221" spans="2:993" ht="19.5" customHeight="1" x14ac:dyDescent="0.2">
      <c r="B221" s="721">
        <f>IF('Ficha 3. URB Y OFI COSTE SUBV'!AJ102="SI",'Ficha 3. URB Y OFI COSTE SUBV'!AG122,'Ficha 3. URB Y OFI COSTE SUBV'!W122)</f>
        <v>0</v>
      </c>
      <c r="C221" s="722"/>
      <c r="D221" s="722"/>
      <c r="E221" s="722"/>
      <c r="F221" s="722"/>
      <c r="G221" s="722"/>
      <c r="H221" s="722"/>
      <c r="I221" s="722"/>
      <c r="J221" s="722"/>
      <c r="K221" s="724">
        <f>'Ficha 2. DATOS ACTUACIONES RHB'!R104</f>
        <v>0</v>
      </c>
      <c r="L221" s="724"/>
      <c r="M221" s="724"/>
      <c r="N221" s="724"/>
      <c r="O221" s="724"/>
      <c r="P221" s="724"/>
      <c r="Q221" s="724"/>
      <c r="R221" s="724"/>
      <c r="S221" s="724"/>
      <c r="T221" s="723">
        <f>K221*R24</f>
        <v>0</v>
      </c>
      <c r="U221" s="724"/>
      <c r="V221" s="724"/>
      <c r="W221" s="724"/>
      <c r="X221" s="724"/>
      <c r="Y221" s="724"/>
      <c r="Z221" s="724"/>
      <c r="AA221" s="724"/>
      <c r="AB221" s="724"/>
      <c r="AC221" s="725">
        <f>MIN(B221,T221)</f>
        <v>0</v>
      </c>
      <c r="AD221" s="726"/>
      <c r="AE221" s="726"/>
      <c r="AF221" s="726"/>
      <c r="AG221" s="726"/>
      <c r="AH221" s="726"/>
      <c r="AI221" s="726"/>
      <c r="AJ221" s="726"/>
      <c r="AK221" s="727"/>
    </row>
    <row r="223" spans="2:993" ht="24" customHeight="1" x14ac:dyDescent="0.2">
      <c r="B223" s="1016" t="s">
        <v>300</v>
      </c>
      <c r="C223" s="1017"/>
      <c r="D223" s="1017"/>
      <c r="E223" s="1017"/>
      <c r="F223" s="1017"/>
      <c r="G223" s="1017"/>
      <c r="H223" s="1017"/>
      <c r="I223" s="1017"/>
      <c r="J223" s="1017"/>
      <c r="K223" s="1017"/>
      <c r="L223" s="1017"/>
      <c r="M223" s="1017"/>
      <c r="N223" s="1017"/>
      <c r="O223" s="1017"/>
      <c r="P223" s="1017"/>
      <c r="Q223" s="1017"/>
      <c r="R223" s="1017"/>
      <c r="S223" s="1017"/>
      <c r="T223" s="1017"/>
      <c r="U223" s="1017"/>
      <c r="V223" s="1017"/>
      <c r="W223" s="1017"/>
      <c r="X223" s="1017"/>
      <c r="Y223" s="1017"/>
      <c r="Z223" s="1017"/>
      <c r="AA223" s="1017"/>
      <c r="AB223" s="1017"/>
      <c r="AC223" s="1017"/>
      <c r="AD223" s="1017"/>
      <c r="AE223" s="1017"/>
      <c r="AF223" s="1017"/>
      <c r="AG223" s="1017"/>
      <c r="AH223" s="1017"/>
      <c r="AI223" s="1017"/>
      <c r="AJ223" s="1017"/>
      <c r="AK223" s="1018"/>
    </row>
    <row r="224" spans="2:993" ht="13.5" customHeight="1" x14ac:dyDescent="0.2">
      <c r="B224" s="170"/>
      <c r="C224" s="144" t="s">
        <v>303</v>
      </c>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202"/>
    </row>
    <row r="225" spans="2:37" ht="13.5" customHeight="1" x14ac:dyDescent="0.2">
      <c r="B225" s="203"/>
      <c r="C225" s="251" t="s">
        <v>301</v>
      </c>
      <c r="D225" s="251"/>
      <c r="E225" s="251"/>
      <c r="F225" s="251"/>
      <c r="G225" s="251"/>
      <c r="H225" s="252"/>
      <c r="I225" s="293"/>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5"/>
    </row>
    <row r="226" spans="2:37" ht="13.5" customHeight="1" x14ac:dyDescent="0.2">
      <c r="B226" s="989"/>
      <c r="C226" s="990"/>
      <c r="D226" s="990"/>
      <c r="E226" s="990"/>
      <c r="F226" s="990"/>
      <c r="G226" s="990"/>
      <c r="H226" s="990"/>
      <c r="I226" s="990"/>
      <c r="J226" s="990"/>
      <c r="K226" s="990"/>
      <c r="L226" s="990"/>
      <c r="M226" s="990"/>
      <c r="N226" s="990"/>
      <c r="O226" s="990"/>
      <c r="P226" s="990"/>
      <c r="Q226" s="990"/>
      <c r="R226" s="990"/>
      <c r="S226" s="990"/>
      <c r="T226" s="990"/>
      <c r="U226" s="990"/>
      <c r="V226" s="990"/>
      <c r="W226" s="990"/>
      <c r="X226" s="990"/>
      <c r="Y226" s="990"/>
      <c r="Z226" s="990"/>
      <c r="AA226" s="990"/>
      <c r="AB226" s="990"/>
      <c r="AC226" s="990"/>
      <c r="AD226" s="990"/>
      <c r="AE226" s="990"/>
      <c r="AF226" s="990"/>
      <c r="AG226" s="990"/>
      <c r="AH226" s="990"/>
      <c r="AI226" s="990"/>
      <c r="AJ226" s="990"/>
      <c r="AK226" s="991"/>
    </row>
    <row r="227" spans="2:37" ht="13.5" customHeight="1" x14ac:dyDescent="0.2">
      <c r="B227" s="992"/>
      <c r="C227" s="993"/>
      <c r="D227" s="993"/>
      <c r="E227" s="993"/>
      <c r="F227" s="993"/>
      <c r="G227" s="993"/>
      <c r="H227" s="993"/>
      <c r="I227" s="993"/>
      <c r="J227" s="993"/>
      <c r="K227" s="993"/>
      <c r="L227" s="993"/>
      <c r="M227" s="993"/>
      <c r="N227" s="993"/>
      <c r="O227" s="993"/>
      <c r="P227" s="993"/>
      <c r="Q227" s="993"/>
      <c r="R227" s="993"/>
      <c r="S227" s="993"/>
      <c r="T227" s="993"/>
      <c r="U227" s="993"/>
      <c r="V227" s="993"/>
      <c r="W227" s="993"/>
      <c r="X227" s="993"/>
      <c r="Y227" s="993"/>
      <c r="Z227" s="993"/>
      <c r="AA227" s="993"/>
      <c r="AB227" s="993"/>
      <c r="AC227" s="993"/>
      <c r="AD227" s="993"/>
      <c r="AE227" s="993"/>
      <c r="AF227" s="993"/>
      <c r="AG227" s="993"/>
      <c r="AH227" s="993"/>
      <c r="AI227" s="993"/>
      <c r="AJ227" s="993"/>
      <c r="AK227" s="994"/>
    </row>
    <row r="228" spans="2:37" ht="13.5" customHeight="1" x14ac:dyDescent="0.2">
      <c r="B228" s="992"/>
      <c r="C228" s="993"/>
      <c r="D228" s="993"/>
      <c r="E228" s="993"/>
      <c r="F228" s="993"/>
      <c r="G228" s="993"/>
      <c r="H228" s="993"/>
      <c r="I228" s="993"/>
      <c r="J228" s="993"/>
      <c r="K228" s="993"/>
      <c r="L228" s="993"/>
      <c r="M228" s="993"/>
      <c r="N228" s="993"/>
      <c r="O228" s="993"/>
      <c r="P228" s="993"/>
      <c r="Q228" s="993"/>
      <c r="R228" s="993"/>
      <c r="S228" s="993"/>
      <c r="T228" s="993"/>
      <c r="U228" s="993"/>
      <c r="V228" s="993"/>
      <c r="W228" s="993"/>
      <c r="X228" s="993"/>
      <c r="Y228" s="993"/>
      <c r="Z228" s="993"/>
      <c r="AA228" s="993"/>
      <c r="AB228" s="993"/>
      <c r="AC228" s="993"/>
      <c r="AD228" s="993"/>
      <c r="AE228" s="993"/>
      <c r="AF228" s="993"/>
      <c r="AG228" s="993"/>
      <c r="AH228" s="993"/>
      <c r="AI228" s="993"/>
      <c r="AJ228" s="993"/>
      <c r="AK228" s="994"/>
    </row>
    <row r="229" spans="2:37" ht="13.5" customHeight="1" x14ac:dyDescent="0.2">
      <c r="B229" s="992"/>
      <c r="C229" s="993"/>
      <c r="D229" s="993"/>
      <c r="E229" s="993"/>
      <c r="F229" s="993"/>
      <c r="G229" s="993"/>
      <c r="H229" s="993"/>
      <c r="I229" s="993"/>
      <c r="J229" s="993"/>
      <c r="K229" s="993"/>
      <c r="L229" s="993"/>
      <c r="M229" s="993"/>
      <c r="N229" s="993"/>
      <c r="O229" s="993"/>
      <c r="P229" s="993"/>
      <c r="Q229" s="993"/>
      <c r="R229" s="993"/>
      <c r="S229" s="993"/>
      <c r="T229" s="993"/>
      <c r="U229" s="993"/>
      <c r="V229" s="993"/>
      <c r="W229" s="993"/>
      <c r="X229" s="993"/>
      <c r="Y229" s="993"/>
      <c r="Z229" s="993"/>
      <c r="AA229" s="993"/>
      <c r="AB229" s="993"/>
      <c r="AC229" s="993"/>
      <c r="AD229" s="993"/>
      <c r="AE229" s="993"/>
      <c r="AF229" s="993"/>
      <c r="AG229" s="993"/>
      <c r="AH229" s="993"/>
      <c r="AI229" s="993"/>
      <c r="AJ229" s="993"/>
      <c r="AK229" s="994"/>
    </row>
    <row r="230" spans="2:37" ht="13.5" customHeight="1" x14ac:dyDescent="0.2">
      <c r="B230" s="992"/>
      <c r="C230" s="993"/>
      <c r="D230" s="993"/>
      <c r="E230" s="993"/>
      <c r="F230" s="993"/>
      <c r="G230" s="993"/>
      <c r="H230" s="993"/>
      <c r="I230" s="993"/>
      <c r="J230" s="993"/>
      <c r="K230" s="993"/>
      <c r="L230" s="993"/>
      <c r="M230" s="993"/>
      <c r="N230" s="993"/>
      <c r="O230" s="993"/>
      <c r="P230" s="993"/>
      <c r="Q230" s="993"/>
      <c r="R230" s="993"/>
      <c r="S230" s="993"/>
      <c r="T230" s="993"/>
      <c r="U230" s="993"/>
      <c r="V230" s="993"/>
      <c r="W230" s="993"/>
      <c r="X230" s="993"/>
      <c r="Y230" s="993"/>
      <c r="Z230" s="993"/>
      <c r="AA230" s="993"/>
      <c r="AB230" s="993"/>
      <c r="AC230" s="993"/>
      <c r="AD230" s="993"/>
      <c r="AE230" s="993"/>
      <c r="AF230" s="993"/>
      <c r="AG230" s="993"/>
      <c r="AH230" s="993"/>
      <c r="AI230" s="993"/>
      <c r="AJ230" s="993"/>
      <c r="AK230" s="994"/>
    </row>
    <row r="231" spans="2:37" ht="13.5" customHeight="1" x14ac:dyDescent="0.2">
      <c r="B231" s="992"/>
      <c r="C231" s="993"/>
      <c r="D231" s="993"/>
      <c r="E231" s="993"/>
      <c r="F231" s="993"/>
      <c r="G231" s="993"/>
      <c r="H231" s="993"/>
      <c r="I231" s="993"/>
      <c r="J231" s="993"/>
      <c r="K231" s="993"/>
      <c r="L231" s="993"/>
      <c r="M231" s="993"/>
      <c r="N231" s="993"/>
      <c r="O231" s="993"/>
      <c r="P231" s="993"/>
      <c r="Q231" s="993"/>
      <c r="R231" s="993"/>
      <c r="S231" s="993"/>
      <c r="T231" s="993"/>
      <c r="U231" s="993"/>
      <c r="V231" s="993"/>
      <c r="W231" s="993"/>
      <c r="X231" s="993"/>
      <c r="Y231" s="993"/>
      <c r="Z231" s="993"/>
      <c r="AA231" s="993"/>
      <c r="AB231" s="993"/>
      <c r="AC231" s="993"/>
      <c r="AD231" s="993"/>
      <c r="AE231" s="993"/>
      <c r="AF231" s="993"/>
      <c r="AG231" s="993"/>
      <c r="AH231" s="993"/>
      <c r="AI231" s="993"/>
      <c r="AJ231" s="993"/>
      <c r="AK231" s="994"/>
    </row>
    <row r="232" spans="2:37" ht="13.5" customHeight="1" x14ac:dyDescent="0.2">
      <c r="B232" s="992"/>
      <c r="C232" s="993"/>
      <c r="D232" s="993"/>
      <c r="E232" s="993"/>
      <c r="F232" s="993"/>
      <c r="G232" s="993"/>
      <c r="H232" s="993"/>
      <c r="I232" s="993"/>
      <c r="J232" s="993"/>
      <c r="K232" s="993"/>
      <c r="L232" s="993"/>
      <c r="M232" s="993"/>
      <c r="N232" s="993"/>
      <c r="O232" s="993"/>
      <c r="P232" s="993"/>
      <c r="Q232" s="993"/>
      <c r="R232" s="993"/>
      <c r="S232" s="993"/>
      <c r="T232" s="993"/>
      <c r="U232" s="993"/>
      <c r="V232" s="993"/>
      <c r="W232" s="993"/>
      <c r="X232" s="993"/>
      <c r="Y232" s="993"/>
      <c r="Z232" s="993"/>
      <c r="AA232" s="993"/>
      <c r="AB232" s="993"/>
      <c r="AC232" s="993"/>
      <c r="AD232" s="993"/>
      <c r="AE232" s="993"/>
      <c r="AF232" s="993"/>
      <c r="AG232" s="993"/>
      <c r="AH232" s="993"/>
      <c r="AI232" s="993"/>
      <c r="AJ232" s="993"/>
      <c r="AK232" s="994"/>
    </row>
    <row r="233" spans="2:37" x14ac:dyDescent="0.2">
      <c r="B233" s="995"/>
      <c r="C233" s="996"/>
      <c r="D233" s="996"/>
      <c r="E233" s="996"/>
      <c r="F233" s="996"/>
      <c r="G233" s="996"/>
      <c r="H233" s="996"/>
      <c r="I233" s="996"/>
      <c r="J233" s="996"/>
      <c r="K233" s="996"/>
      <c r="L233" s="996"/>
      <c r="M233" s="996"/>
      <c r="N233" s="996"/>
      <c r="O233" s="996"/>
      <c r="P233" s="996"/>
      <c r="Q233" s="996"/>
      <c r="R233" s="996"/>
      <c r="S233" s="996"/>
      <c r="T233" s="996"/>
      <c r="U233" s="996"/>
      <c r="V233" s="996"/>
      <c r="W233" s="996"/>
      <c r="X233" s="996"/>
      <c r="Y233" s="996"/>
      <c r="Z233" s="996"/>
      <c r="AA233" s="996"/>
      <c r="AB233" s="996"/>
      <c r="AC233" s="996"/>
      <c r="AD233" s="996"/>
      <c r="AE233" s="996"/>
      <c r="AF233" s="996"/>
      <c r="AG233" s="996"/>
      <c r="AH233" s="996"/>
      <c r="AI233" s="996"/>
      <c r="AJ233" s="996"/>
      <c r="AK233" s="997"/>
    </row>
    <row r="234" spans="2:37" ht="21" customHeight="1" x14ac:dyDescent="0.2"/>
    <row r="235" spans="2:37" ht="9.6" customHeight="1" x14ac:dyDescent="0.2"/>
    <row r="236" spans="2:37" ht="24" customHeight="1" x14ac:dyDescent="0.2"/>
    <row r="237" spans="2:37" ht="12.6" customHeight="1" x14ac:dyDescent="0.2"/>
    <row r="238" spans="2:37" ht="12.6" customHeight="1" x14ac:dyDescent="0.2"/>
    <row r="239" spans="2:37" ht="12.6" customHeight="1" x14ac:dyDescent="0.2"/>
    <row r="240" spans="2:37" ht="12.6" customHeight="1" x14ac:dyDescent="0.2"/>
    <row r="241" ht="12.6" customHeight="1" x14ac:dyDescent="0.2"/>
    <row r="242" ht="6"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sheetData>
  <sheetProtection algorithmName="SHA-512" hashValue="fXOAqribDyh6U+AqeImDdl+CYZxRzRqkDcrMQTg07hskpIrD4ZcEyU2m3d7xc0uFTkIpB0D1En3UAllues874A==" saltValue="p0rxbCtjKVTnTHct3Wq4JQ==" spinCount="100000" sheet="1" objects="1" scenarios="1"/>
  <dataConsolidate/>
  <mergeCells count="1345">
    <mergeCell ref="AL88:AM88"/>
    <mergeCell ref="AL64:AM64"/>
    <mergeCell ref="AL65:AM65"/>
    <mergeCell ref="AL66:AM66"/>
    <mergeCell ref="AF62:AH62"/>
    <mergeCell ref="AO55:AO58"/>
    <mergeCell ref="B40:AF40"/>
    <mergeCell ref="AG40:AK40"/>
    <mergeCell ref="B226:AK233"/>
    <mergeCell ref="C211:J211"/>
    <mergeCell ref="C212:J212"/>
    <mergeCell ref="C213:J213"/>
    <mergeCell ref="C214:J214"/>
    <mergeCell ref="C215:J215"/>
    <mergeCell ref="K211:S215"/>
    <mergeCell ref="T211:AB215"/>
    <mergeCell ref="AC211:AK215"/>
    <mergeCell ref="B223:AK223"/>
    <mergeCell ref="C225:H225"/>
    <mergeCell ref="I225:AK225"/>
    <mergeCell ref="I112:J112"/>
    <mergeCell ref="K112:M112"/>
    <mergeCell ref="AL89:AM89"/>
    <mergeCell ref="AL90:AM90"/>
    <mergeCell ref="AL91:AM91"/>
    <mergeCell ref="AL92:AM92"/>
    <mergeCell ref="AL93:AM93"/>
    <mergeCell ref="AL94:AM94"/>
    <mergeCell ref="AL95:AM95"/>
    <mergeCell ref="AL96:AM96"/>
    <mergeCell ref="AL97:AM97"/>
    <mergeCell ref="R148:V150"/>
    <mergeCell ref="AL55:AM58"/>
    <mergeCell ref="AL72:AM72"/>
    <mergeCell ref="AL73:AM73"/>
    <mergeCell ref="AL74:AM74"/>
    <mergeCell ref="AL75:AM75"/>
    <mergeCell ref="AL76:AM76"/>
    <mergeCell ref="AL77:AM77"/>
    <mergeCell ref="AL78:AM78"/>
    <mergeCell ref="AL79:AM79"/>
    <mergeCell ref="AL80:AM80"/>
    <mergeCell ref="AL81:AM81"/>
    <mergeCell ref="AL82:AM82"/>
    <mergeCell ref="AL83:AM83"/>
    <mergeCell ref="AL84:AM84"/>
    <mergeCell ref="AL85:AM85"/>
    <mergeCell ref="AL86:AM86"/>
    <mergeCell ref="AL87:AM87"/>
    <mergeCell ref="AL59:AM59"/>
    <mergeCell ref="AL60:AM60"/>
    <mergeCell ref="AL61:AM61"/>
    <mergeCell ref="AL62:AM62"/>
    <mergeCell ref="AL63:AM63"/>
    <mergeCell ref="AL70:AM70"/>
    <mergeCell ref="AL71:AM71"/>
    <mergeCell ref="B208:C208"/>
    <mergeCell ref="D208:AK208"/>
    <mergeCell ref="AG191:AK191"/>
    <mergeCell ref="K191:L191"/>
    <mergeCell ref="M191:Q191"/>
    <mergeCell ref="B204:O204"/>
    <mergeCell ref="B205:H205"/>
    <mergeCell ref="I205:O205"/>
    <mergeCell ref="P204:V205"/>
    <mergeCell ref="W204:AC205"/>
    <mergeCell ref="AD204:AK205"/>
    <mergeCell ref="N111:Q111"/>
    <mergeCell ref="R111:S111"/>
    <mergeCell ref="T111:W111"/>
    <mergeCell ref="X111:AA111"/>
    <mergeCell ref="AB111:AF111"/>
    <mergeCell ref="M148:Q150"/>
    <mergeCell ref="M151:Q151"/>
    <mergeCell ref="AG146:AK146"/>
    <mergeCell ref="AB153:AF153"/>
    <mergeCell ref="AB154:AF154"/>
    <mergeCell ref="R151:V151"/>
    <mergeCell ref="W148:AA150"/>
    <mergeCell ref="C112:H112"/>
    <mergeCell ref="N112:Q112"/>
    <mergeCell ref="R112:S112"/>
    <mergeCell ref="T112:W112"/>
    <mergeCell ref="X112:AA112"/>
    <mergeCell ref="AB112:AF112"/>
    <mergeCell ref="C156:J156"/>
    <mergeCell ref="K156:L156"/>
    <mergeCell ref="M156:Q156"/>
    <mergeCell ref="I28:AA28"/>
    <mergeCell ref="AI55:AK58"/>
    <mergeCell ref="Z54:AH54"/>
    <mergeCell ref="AI54:AK54"/>
    <mergeCell ref="I59:L59"/>
    <mergeCell ref="N59:P59"/>
    <mergeCell ref="Q59:S59"/>
    <mergeCell ref="W60:Y60"/>
    <mergeCell ref="P206:V206"/>
    <mergeCell ref="B206:H206"/>
    <mergeCell ref="B148:B150"/>
    <mergeCell ref="B147:AK147"/>
    <mergeCell ref="C111:H111"/>
    <mergeCell ref="I111:J111"/>
    <mergeCell ref="K111:M111"/>
    <mergeCell ref="I206:O206"/>
    <mergeCell ref="W206:AC206"/>
    <mergeCell ref="AD206:AK206"/>
    <mergeCell ref="R106:S106"/>
    <mergeCell ref="C109:H109"/>
    <mergeCell ref="I109:J109"/>
    <mergeCell ref="K106:M106"/>
    <mergeCell ref="N106:Q106"/>
    <mergeCell ref="T59:V59"/>
    <mergeCell ref="W59:Y59"/>
    <mergeCell ref="Z59:AB59"/>
    <mergeCell ref="AC59:AE59"/>
    <mergeCell ref="AF59:AH59"/>
    <mergeCell ref="AI59:AK59"/>
    <mergeCell ref="B54:Y54"/>
    <mergeCell ref="H55:H58"/>
    <mergeCell ref="I55:L58"/>
    <mergeCell ref="B19:G20"/>
    <mergeCell ref="H19:Q19"/>
    <mergeCell ref="R19:AA19"/>
    <mergeCell ref="AB19:AK19"/>
    <mergeCell ref="H20:Q20"/>
    <mergeCell ref="R20:AA20"/>
    <mergeCell ref="AB20:AK20"/>
    <mergeCell ref="B25:G26"/>
    <mergeCell ref="H25:Q25"/>
    <mergeCell ref="B21:G22"/>
    <mergeCell ref="H21:Q21"/>
    <mergeCell ref="R21:AA21"/>
    <mergeCell ref="H22:Q22"/>
    <mergeCell ref="R22:AA22"/>
    <mergeCell ref="B23:G24"/>
    <mergeCell ref="H23:Q23"/>
    <mergeCell ref="R23:AA23"/>
    <mergeCell ref="H24:Q24"/>
    <mergeCell ref="R24:AA24"/>
    <mergeCell ref="R25:AA25"/>
    <mergeCell ref="AB25:AK25"/>
    <mergeCell ref="H26:Q26"/>
    <mergeCell ref="R26:AA26"/>
    <mergeCell ref="AB26:AK26"/>
    <mergeCell ref="T55:V58"/>
    <mergeCell ref="W55:Y58"/>
    <mergeCell ref="Z55:AB58"/>
    <mergeCell ref="D30:AK30"/>
    <mergeCell ref="AB33:AF33"/>
    <mergeCell ref="B51:K51"/>
    <mergeCell ref="L51:O51"/>
    <mergeCell ref="B48:L48"/>
    <mergeCell ref="B47:V47"/>
    <mergeCell ref="W47:AK47"/>
    <mergeCell ref="W36:AA36"/>
    <mergeCell ref="AG34:AK34"/>
    <mergeCell ref="M35:Q35"/>
    <mergeCell ref="R35:V35"/>
    <mergeCell ref="M36:Q36"/>
    <mergeCell ref="R36:V36"/>
    <mergeCell ref="C33:G33"/>
    <mergeCell ref="C34:G34"/>
    <mergeCell ref="C60:G60"/>
    <mergeCell ref="I61:L61"/>
    <mergeCell ref="N61:P61"/>
    <mergeCell ref="Q61:S61"/>
    <mergeCell ref="T61:V61"/>
    <mergeCell ref="W61:Y61"/>
    <mergeCell ref="Z61:AB61"/>
    <mergeCell ref="B27:G28"/>
    <mergeCell ref="H27:AA27"/>
    <mergeCell ref="AF99:AH99"/>
    <mergeCell ref="AI99:AK99"/>
    <mergeCell ref="C61:G61"/>
    <mergeCell ref="I60:L60"/>
    <mergeCell ref="N60:P60"/>
    <mergeCell ref="B55:B58"/>
    <mergeCell ref="AC60:AE60"/>
    <mergeCell ref="AF60:AH60"/>
    <mergeCell ref="AI60:AK60"/>
    <mergeCell ref="Z62:AB62"/>
    <mergeCell ref="AC62:AE62"/>
    <mergeCell ref="AI62:AK62"/>
    <mergeCell ref="C63:G63"/>
    <mergeCell ref="I63:L63"/>
    <mergeCell ref="B53:C53"/>
    <mergeCell ref="D53:AK53"/>
    <mergeCell ref="Q62:S62"/>
    <mergeCell ref="T62:V62"/>
    <mergeCell ref="W62:Y62"/>
    <mergeCell ref="B30:C30"/>
    <mergeCell ref="M55:M58"/>
    <mergeCell ref="N55:P58"/>
    <mergeCell ref="Q55:S58"/>
    <mergeCell ref="T2:AK3"/>
    <mergeCell ref="T4:X6"/>
    <mergeCell ref="Y4:AK6"/>
    <mergeCell ref="S13:Y13"/>
    <mergeCell ref="AE13:AK15"/>
    <mergeCell ref="B18:E18"/>
    <mergeCell ref="Z16:AD16"/>
    <mergeCell ref="F17:L17"/>
    <mergeCell ref="F18:L18"/>
    <mergeCell ref="M13:R15"/>
    <mergeCell ref="C9:H9"/>
    <mergeCell ref="I9:AK9"/>
    <mergeCell ref="S14:Y15"/>
    <mergeCell ref="M17:R17"/>
    <mergeCell ref="S17:Y17"/>
    <mergeCell ref="AE17:AK17"/>
    <mergeCell ref="F13:L15"/>
    <mergeCell ref="Z17:AD17"/>
    <mergeCell ref="M18:R18"/>
    <mergeCell ref="S18:Y18"/>
    <mergeCell ref="AE18:AK18"/>
    <mergeCell ref="Z18:AD18"/>
    <mergeCell ref="B8:C8"/>
    <mergeCell ref="D8:AK8"/>
    <mergeCell ref="B16:E16"/>
    <mergeCell ref="F16:L16"/>
    <mergeCell ref="B17:E17"/>
    <mergeCell ref="B13:E15"/>
    <mergeCell ref="B12:C12"/>
    <mergeCell ref="D12:AK12"/>
    <mergeCell ref="Z13:AD13"/>
    <mergeCell ref="Z14:AD15"/>
    <mergeCell ref="M16:R16"/>
    <mergeCell ref="S16:Y16"/>
    <mergeCell ref="AE16:AK16"/>
    <mergeCell ref="C10:H10"/>
    <mergeCell ref="I10:Y10"/>
    <mergeCell ref="AA10:AG10"/>
    <mergeCell ref="AH10:AK10"/>
    <mergeCell ref="P49:V50"/>
    <mergeCell ref="W49:AD50"/>
    <mergeCell ref="AE49:AK50"/>
    <mergeCell ref="P51:V51"/>
    <mergeCell ref="W51:AD51"/>
    <mergeCell ref="AE51:AK51"/>
    <mergeCell ref="B42:C42"/>
    <mergeCell ref="D42:AK42"/>
    <mergeCell ref="B31:G32"/>
    <mergeCell ref="H31:L32"/>
    <mergeCell ref="M31:Q32"/>
    <mergeCell ref="R31:V32"/>
    <mergeCell ref="W31:AA32"/>
    <mergeCell ref="M33:Q33"/>
    <mergeCell ref="R33:V33"/>
    <mergeCell ref="W33:AA33"/>
    <mergeCell ref="AB34:AF34"/>
    <mergeCell ref="AB31:AF32"/>
    <mergeCell ref="AG31:AK32"/>
    <mergeCell ref="M34:Q34"/>
    <mergeCell ref="R34:V34"/>
    <mergeCell ref="W34:AA34"/>
    <mergeCell ref="AG33:AK33"/>
    <mergeCell ref="H33:L33"/>
    <mergeCell ref="H34:L34"/>
    <mergeCell ref="B219:J220"/>
    <mergeCell ref="K219:S220"/>
    <mergeCell ref="T219:AB220"/>
    <mergeCell ref="AC219:AK220"/>
    <mergeCell ref="B221:J221"/>
    <mergeCell ref="K221:S221"/>
    <mergeCell ref="T221:AB221"/>
    <mergeCell ref="AC221:AK221"/>
    <mergeCell ref="W37:AA37"/>
    <mergeCell ref="C35:G35"/>
    <mergeCell ref="H35:L35"/>
    <mergeCell ref="AC61:AE61"/>
    <mergeCell ref="AF61:AH61"/>
    <mergeCell ref="AI61:AK61"/>
    <mergeCell ref="C62:G62"/>
    <mergeCell ref="I62:L62"/>
    <mergeCell ref="N62:P62"/>
    <mergeCell ref="AC55:AE58"/>
    <mergeCell ref="AF55:AH58"/>
    <mergeCell ref="C98:G98"/>
    <mergeCell ref="C65:G65"/>
    <mergeCell ref="AB37:AF37"/>
    <mergeCell ref="B218:C218"/>
    <mergeCell ref="D218:AK218"/>
    <mergeCell ref="H36:L36"/>
    <mergeCell ref="AB36:AF36"/>
    <mergeCell ref="AG36:AK36"/>
    <mergeCell ref="W35:AA35"/>
    <mergeCell ref="AB35:AF35"/>
    <mergeCell ref="AG35:AK35"/>
    <mergeCell ref="B49:K50"/>
    <mergeCell ref="L49:O50"/>
    <mergeCell ref="Z65:AB65"/>
    <mergeCell ref="AC65:AE65"/>
    <mergeCell ref="AF65:AH65"/>
    <mergeCell ref="C64:G64"/>
    <mergeCell ref="I64:L64"/>
    <mergeCell ref="N64:P64"/>
    <mergeCell ref="Q64:S64"/>
    <mergeCell ref="T64:V64"/>
    <mergeCell ref="I65:L65"/>
    <mergeCell ref="N65:P65"/>
    <mergeCell ref="Q60:S60"/>
    <mergeCell ref="T60:V60"/>
    <mergeCell ref="AG37:AK37"/>
    <mergeCell ref="AG39:AK39"/>
    <mergeCell ref="H37:L37"/>
    <mergeCell ref="M37:Q37"/>
    <mergeCell ref="R37:V37"/>
    <mergeCell ref="B46:V46"/>
    <mergeCell ref="W45:AK45"/>
    <mergeCell ref="W46:AK46"/>
    <mergeCell ref="B43:V43"/>
    <mergeCell ref="W43:AK43"/>
    <mergeCell ref="B44:V44"/>
    <mergeCell ref="W44:AK44"/>
    <mergeCell ref="B45:V45"/>
    <mergeCell ref="B39:AF39"/>
    <mergeCell ref="AI63:AK63"/>
    <mergeCell ref="AI64:AK64"/>
    <mergeCell ref="N63:P63"/>
    <mergeCell ref="Z60:AB60"/>
    <mergeCell ref="C55:G58"/>
    <mergeCell ref="C59:G59"/>
    <mergeCell ref="AI67:AK67"/>
    <mergeCell ref="AI66:AK66"/>
    <mergeCell ref="AI68:AK68"/>
    <mergeCell ref="AI69:AK69"/>
    <mergeCell ref="C66:G66"/>
    <mergeCell ref="I66:L66"/>
    <mergeCell ref="N66:P66"/>
    <mergeCell ref="Q66:S66"/>
    <mergeCell ref="T66:V66"/>
    <mergeCell ref="W66:Y66"/>
    <mergeCell ref="Z66:AB66"/>
    <mergeCell ref="AC66:AE66"/>
    <mergeCell ref="AF66:AH66"/>
    <mergeCell ref="C67:G67"/>
    <mergeCell ref="I67:L67"/>
    <mergeCell ref="N67:P67"/>
    <mergeCell ref="Q67:S67"/>
    <mergeCell ref="T67:V67"/>
    <mergeCell ref="W67:Y67"/>
    <mergeCell ref="Z67:AB67"/>
    <mergeCell ref="AC67:AE67"/>
    <mergeCell ref="AF67:AH67"/>
    <mergeCell ref="C69:G69"/>
    <mergeCell ref="I69:L69"/>
    <mergeCell ref="N69:P69"/>
    <mergeCell ref="Q69:S69"/>
    <mergeCell ref="T69:V69"/>
    <mergeCell ref="W69:Y69"/>
    <mergeCell ref="Z69:AB69"/>
    <mergeCell ref="AC69:AE69"/>
    <mergeCell ref="Q63:S63"/>
    <mergeCell ref="T63:V63"/>
    <mergeCell ref="W63:Y63"/>
    <mergeCell ref="Z63:AB63"/>
    <mergeCell ref="AC63:AE63"/>
    <mergeCell ref="AF63:AH63"/>
    <mergeCell ref="I98:L98"/>
    <mergeCell ref="N98:P98"/>
    <mergeCell ref="Q98:S98"/>
    <mergeCell ref="T98:V98"/>
    <mergeCell ref="Z64:AB64"/>
    <mergeCell ref="AC64:AE64"/>
    <mergeCell ref="AF64:AH64"/>
    <mergeCell ref="Z98:AB98"/>
    <mergeCell ref="AC98:AE98"/>
    <mergeCell ref="W64:Y64"/>
    <mergeCell ref="AF69:AH69"/>
    <mergeCell ref="I68:L68"/>
    <mergeCell ref="N68:P68"/>
    <mergeCell ref="Q68:S68"/>
    <mergeCell ref="T68:V68"/>
    <mergeCell ref="W68:Y68"/>
    <mergeCell ref="Z68:AB68"/>
    <mergeCell ref="AC68:AE68"/>
    <mergeCell ref="AF68:AH68"/>
    <mergeCell ref="W77:Y77"/>
    <mergeCell ref="Z77:AB77"/>
    <mergeCell ref="AC77:AE77"/>
    <mergeCell ref="AF77:AH77"/>
    <mergeCell ref="Q65:S65"/>
    <mergeCell ref="T65:V65"/>
    <mergeCell ref="W65:Y65"/>
    <mergeCell ref="K110:M110"/>
    <mergeCell ref="N110:Q110"/>
    <mergeCell ref="R110:S110"/>
    <mergeCell ref="T110:W110"/>
    <mergeCell ref="X110:AA110"/>
    <mergeCell ref="I99:L99"/>
    <mergeCell ref="V99:Y99"/>
    <mergeCell ref="B101:AK101"/>
    <mergeCell ref="B102:B105"/>
    <mergeCell ref="C102:H105"/>
    <mergeCell ref="I102:J105"/>
    <mergeCell ref="K102:M105"/>
    <mergeCell ref="N102:Q105"/>
    <mergeCell ref="R102:S105"/>
    <mergeCell ref="T102:W105"/>
    <mergeCell ref="X102:AA105"/>
    <mergeCell ref="AB102:AF105"/>
    <mergeCell ref="AG102:AK105"/>
    <mergeCell ref="T109:W109"/>
    <mergeCell ref="X109:AA109"/>
    <mergeCell ref="AB109:AF109"/>
    <mergeCell ref="AG109:AK109"/>
    <mergeCell ref="C107:H107"/>
    <mergeCell ref="I107:J107"/>
    <mergeCell ref="K109:M109"/>
    <mergeCell ref="N109:Q109"/>
    <mergeCell ref="R109:S109"/>
    <mergeCell ref="C106:H106"/>
    <mergeCell ref="I106:J106"/>
    <mergeCell ref="K107:M107"/>
    <mergeCell ref="N107:Q107"/>
    <mergeCell ref="R107:S107"/>
    <mergeCell ref="C108:H108"/>
    <mergeCell ref="I108:J108"/>
    <mergeCell ref="W156:AA156"/>
    <mergeCell ref="W152:AA152"/>
    <mergeCell ref="AF98:AH98"/>
    <mergeCell ref="AI98:AK98"/>
    <mergeCell ref="W98:Y98"/>
    <mergeCell ref="AG112:AK112"/>
    <mergeCell ref="AG111:AK111"/>
    <mergeCell ref="AG148:AK150"/>
    <mergeCell ref="AG151:AK151"/>
    <mergeCell ref="AG152:AK152"/>
    <mergeCell ref="AG153:AK153"/>
    <mergeCell ref="AG154:AK154"/>
    <mergeCell ref="AG156:AK156"/>
    <mergeCell ref="T106:W106"/>
    <mergeCell ref="X106:AA106"/>
    <mergeCell ref="AB106:AF106"/>
    <mergeCell ref="AG106:AK106"/>
    <mergeCell ref="AB110:AF110"/>
    <mergeCell ref="AG110:AK110"/>
    <mergeCell ref="AG155:AK155"/>
    <mergeCell ref="AG145:AK145"/>
    <mergeCell ref="T107:W107"/>
    <mergeCell ref="X107:AA107"/>
    <mergeCell ref="AB107:AF107"/>
    <mergeCell ref="AG107:AK107"/>
    <mergeCell ref="AB156:AF156"/>
    <mergeCell ref="K108:M108"/>
    <mergeCell ref="N108:Q108"/>
    <mergeCell ref="R108:S108"/>
    <mergeCell ref="T108:W108"/>
    <mergeCell ref="X108:AA108"/>
    <mergeCell ref="AB108:AF108"/>
    <mergeCell ref="AG108:AK108"/>
    <mergeCell ref="AI65:AK65"/>
    <mergeCell ref="W71:Y71"/>
    <mergeCell ref="Z71:AB71"/>
    <mergeCell ref="AC71:AE71"/>
    <mergeCell ref="AF71:AH71"/>
    <mergeCell ref="AI71:AK71"/>
    <mergeCell ref="AI70:AK70"/>
    <mergeCell ref="C75:G75"/>
    <mergeCell ref="I75:L75"/>
    <mergeCell ref="N75:P75"/>
    <mergeCell ref="Q75:S75"/>
    <mergeCell ref="T75:V75"/>
    <mergeCell ref="W75:Y75"/>
    <mergeCell ref="Z75:AB75"/>
    <mergeCell ref="AC75:AE75"/>
    <mergeCell ref="AF75:AH75"/>
    <mergeCell ref="AI75:AK75"/>
    <mergeCell ref="C74:G74"/>
    <mergeCell ref="I74:L74"/>
    <mergeCell ref="N74:P74"/>
    <mergeCell ref="Q74:S74"/>
    <mergeCell ref="T74:V74"/>
    <mergeCell ref="W74:Y74"/>
    <mergeCell ref="Z74:AB74"/>
    <mergeCell ref="AC74:AE74"/>
    <mergeCell ref="I77:L77"/>
    <mergeCell ref="N77:P77"/>
    <mergeCell ref="Q77:S77"/>
    <mergeCell ref="T77:V77"/>
    <mergeCell ref="C110:H110"/>
    <mergeCell ref="I110:J110"/>
    <mergeCell ref="AL67:AM67"/>
    <mergeCell ref="AL68:AM68"/>
    <mergeCell ref="AL69:AM69"/>
    <mergeCell ref="AL98:AM98"/>
    <mergeCell ref="C68:G68"/>
    <mergeCell ref="Z72:AB72"/>
    <mergeCell ref="AC72:AE72"/>
    <mergeCell ref="AF72:AH72"/>
    <mergeCell ref="AI72:AK72"/>
    <mergeCell ref="C73:G73"/>
    <mergeCell ref="I73:L73"/>
    <mergeCell ref="N73:P73"/>
    <mergeCell ref="Q73:S73"/>
    <mergeCell ref="T73:V73"/>
    <mergeCell ref="W73:Y73"/>
    <mergeCell ref="Z73:AB73"/>
    <mergeCell ref="AC73:AE73"/>
    <mergeCell ref="AF73:AH73"/>
    <mergeCell ref="AI73:AK73"/>
    <mergeCell ref="C71:G71"/>
    <mergeCell ref="I71:L71"/>
    <mergeCell ref="N71:P71"/>
    <mergeCell ref="Q71:S71"/>
    <mergeCell ref="T71:V71"/>
    <mergeCell ref="C72:G72"/>
    <mergeCell ref="I72:L72"/>
    <mergeCell ref="N72:P72"/>
    <mergeCell ref="Q72:S72"/>
    <mergeCell ref="T72:V72"/>
    <mergeCell ref="AI74:AK74"/>
    <mergeCell ref="C157:J157"/>
    <mergeCell ref="K157:L157"/>
    <mergeCell ref="M157:Q157"/>
    <mergeCell ref="R157:V157"/>
    <mergeCell ref="W157:AA157"/>
    <mergeCell ref="AB157:AF157"/>
    <mergeCell ref="AG157:AK157"/>
    <mergeCell ref="C70:G70"/>
    <mergeCell ref="I70:L70"/>
    <mergeCell ref="N70:P70"/>
    <mergeCell ref="Q70:S70"/>
    <mergeCell ref="T70:V70"/>
    <mergeCell ref="W70:Y70"/>
    <mergeCell ref="Z70:AB70"/>
    <mergeCell ref="AC70:AE70"/>
    <mergeCell ref="AF70:AH70"/>
    <mergeCell ref="R152:V152"/>
    <mergeCell ref="R153:V153"/>
    <mergeCell ref="R154:V154"/>
    <mergeCell ref="R156:V156"/>
    <mergeCell ref="AB148:AF150"/>
    <mergeCell ref="AB151:AF151"/>
    <mergeCell ref="W151:AA151"/>
    <mergeCell ref="AB152:AF152"/>
    <mergeCell ref="C152:J152"/>
    <mergeCell ref="C153:J153"/>
    <mergeCell ref="C154:J154"/>
    <mergeCell ref="K152:L152"/>
    <mergeCell ref="W72:Y72"/>
    <mergeCell ref="AF74:AH74"/>
    <mergeCell ref="AI76:AK76"/>
    <mergeCell ref="C77:G77"/>
    <mergeCell ref="AI77:AK77"/>
    <mergeCell ref="C76:G76"/>
    <mergeCell ref="I76:L76"/>
    <mergeCell ref="N76:P76"/>
    <mergeCell ref="Q76:S76"/>
    <mergeCell ref="T76:V76"/>
    <mergeCell ref="W76:Y76"/>
    <mergeCell ref="Z76:AB76"/>
    <mergeCell ref="AC76:AE76"/>
    <mergeCell ref="AF76:AH76"/>
    <mergeCell ref="AI78:AK78"/>
    <mergeCell ref="C79:G79"/>
    <mergeCell ref="I79:L79"/>
    <mergeCell ref="N79:P79"/>
    <mergeCell ref="Q79:S79"/>
    <mergeCell ref="T79:V79"/>
    <mergeCell ref="W79:Y79"/>
    <mergeCell ref="Z79:AB79"/>
    <mergeCell ref="AC79:AE79"/>
    <mergeCell ref="AF79:AH79"/>
    <mergeCell ref="AI79:AK79"/>
    <mergeCell ref="C78:G78"/>
    <mergeCell ref="I78:L78"/>
    <mergeCell ref="N78:P78"/>
    <mergeCell ref="Q78:S78"/>
    <mergeCell ref="T78:V78"/>
    <mergeCell ref="W78:Y78"/>
    <mergeCell ref="Z78:AB78"/>
    <mergeCell ref="AC78:AE78"/>
    <mergeCell ref="AF78:AH78"/>
    <mergeCell ref="AI80:AK80"/>
    <mergeCell ref="C81:G81"/>
    <mergeCell ref="I81:L81"/>
    <mergeCell ref="N81:P81"/>
    <mergeCell ref="Q81:S81"/>
    <mergeCell ref="T81:V81"/>
    <mergeCell ref="W81:Y81"/>
    <mergeCell ref="Z81:AB81"/>
    <mergeCell ref="AC81:AE81"/>
    <mergeCell ref="AF81:AH81"/>
    <mergeCell ref="AI81:AK81"/>
    <mergeCell ref="C80:G80"/>
    <mergeCell ref="I80:L80"/>
    <mergeCell ref="N80:P80"/>
    <mergeCell ref="Q80:S80"/>
    <mergeCell ref="T80:V80"/>
    <mergeCell ref="W80:Y80"/>
    <mergeCell ref="Z80:AB80"/>
    <mergeCell ref="AC80:AE80"/>
    <mergeCell ref="AF80:AH80"/>
    <mergeCell ref="AI82:AK82"/>
    <mergeCell ref="C83:G83"/>
    <mergeCell ref="I83:L83"/>
    <mergeCell ref="N83:P83"/>
    <mergeCell ref="Q83:S83"/>
    <mergeCell ref="T83:V83"/>
    <mergeCell ref="W83:Y83"/>
    <mergeCell ref="Z83:AB83"/>
    <mergeCell ref="AC83:AE83"/>
    <mergeCell ref="AF83:AH83"/>
    <mergeCell ref="AI83:AK83"/>
    <mergeCell ref="C82:G82"/>
    <mergeCell ref="I82:L82"/>
    <mergeCell ref="N82:P82"/>
    <mergeCell ref="Q82:S82"/>
    <mergeCell ref="T82:V82"/>
    <mergeCell ref="W82:Y82"/>
    <mergeCell ref="Z82:AB82"/>
    <mergeCell ref="AC82:AE82"/>
    <mergeCell ref="AF82:AH82"/>
    <mergeCell ref="AI84:AK84"/>
    <mergeCell ref="C85:G85"/>
    <mergeCell ref="I85:L85"/>
    <mergeCell ref="N85:P85"/>
    <mergeCell ref="Q85:S85"/>
    <mergeCell ref="T85:V85"/>
    <mergeCell ref="W85:Y85"/>
    <mergeCell ref="Z85:AB85"/>
    <mergeCell ref="AC85:AE85"/>
    <mergeCell ref="AF85:AH85"/>
    <mergeCell ref="AI85:AK85"/>
    <mergeCell ref="C84:G84"/>
    <mergeCell ref="I84:L84"/>
    <mergeCell ref="N84:P84"/>
    <mergeCell ref="Q84:S84"/>
    <mergeCell ref="T84:V84"/>
    <mergeCell ref="W84:Y84"/>
    <mergeCell ref="Z84:AB84"/>
    <mergeCell ref="AC84:AE84"/>
    <mergeCell ref="AF84:AH84"/>
    <mergeCell ref="AI86:AK86"/>
    <mergeCell ref="C87:G87"/>
    <mergeCell ref="I87:L87"/>
    <mergeCell ref="N87:P87"/>
    <mergeCell ref="Q87:S87"/>
    <mergeCell ref="T87:V87"/>
    <mergeCell ref="W87:Y87"/>
    <mergeCell ref="Z87:AB87"/>
    <mergeCell ref="AC87:AE87"/>
    <mergeCell ref="AF87:AH87"/>
    <mergeCell ref="AI87:AK87"/>
    <mergeCell ref="C86:G86"/>
    <mergeCell ref="I86:L86"/>
    <mergeCell ref="N86:P86"/>
    <mergeCell ref="Q86:S86"/>
    <mergeCell ref="T86:V86"/>
    <mergeCell ref="W86:Y86"/>
    <mergeCell ref="Z86:AB86"/>
    <mergeCell ref="AC86:AE86"/>
    <mergeCell ref="AF86:AH86"/>
    <mergeCell ref="AI88:AK88"/>
    <mergeCell ref="C89:G89"/>
    <mergeCell ref="I89:L89"/>
    <mergeCell ref="N89:P89"/>
    <mergeCell ref="Q89:S89"/>
    <mergeCell ref="T89:V89"/>
    <mergeCell ref="W89:Y89"/>
    <mergeCell ref="Z89:AB89"/>
    <mergeCell ref="AC89:AE89"/>
    <mergeCell ref="AF89:AH89"/>
    <mergeCell ref="AI89:AK89"/>
    <mergeCell ref="C88:G88"/>
    <mergeCell ref="I88:L88"/>
    <mergeCell ref="N88:P88"/>
    <mergeCell ref="Q88:S88"/>
    <mergeCell ref="T88:V88"/>
    <mergeCell ref="W88:Y88"/>
    <mergeCell ref="Z88:AB88"/>
    <mergeCell ref="AC88:AE88"/>
    <mergeCell ref="AF88:AH88"/>
    <mergeCell ref="AI90:AK90"/>
    <mergeCell ref="C91:G91"/>
    <mergeCell ref="I91:L91"/>
    <mergeCell ref="N91:P91"/>
    <mergeCell ref="Q91:S91"/>
    <mergeCell ref="T91:V91"/>
    <mergeCell ref="W91:Y91"/>
    <mergeCell ref="Z91:AB91"/>
    <mergeCell ref="AC91:AE91"/>
    <mergeCell ref="AF91:AH91"/>
    <mergeCell ref="AI91:AK91"/>
    <mergeCell ref="C90:G90"/>
    <mergeCell ref="I90:L90"/>
    <mergeCell ref="N90:P90"/>
    <mergeCell ref="Q90:S90"/>
    <mergeCell ref="T90:V90"/>
    <mergeCell ref="W90:Y90"/>
    <mergeCell ref="Z90:AB90"/>
    <mergeCell ref="AC90:AE90"/>
    <mergeCell ref="AF90:AH90"/>
    <mergeCell ref="AI92:AK92"/>
    <mergeCell ref="C93:G93"/>
    <mergeCell ref="I93:L93"/>
    <mergeCell ref="N93:P93"/>
    <mergeCell ref="Q93:S93"/>
    <mergeCell ref="T93:V93"/>
    <mergeCell ref="W93:Y93"/>
    <mergeCell ref="Z93:AB93"/>
    <mergeCell ref="AC93:AE93"/>
    <mergeCell ref="AF93:AH93"/>
    <mergeCell ref="AI93:AK93"/>
    <mergeCell ref="C92:G92"/>
    <mergeCell ref="I92:L92"/>
    <mergeCell ref="N92:P92"/>
    <mergeCell ref="Q92:S92"/>
    <mergeCell ref="T92:V92"/>
    <mergeCell ref="W92:Y92"/>
    <mergeCell ref="Z92:AB92"/>
    <mergeCell ref="AC92:AE92"/>
    <mergeCell ref="AF92:AH92"/>
    <mergeCell ref="AI94:AK94"/>
    <mergeCell ref="C95:G95"/>
    <mergeCell ref="I95:L95"/>
    <mergeCell ref="N95:P95"/>
    <mergeCell ref="Q95:S95"/>
    <mergeCell ref="T95:V95"/>
    <mergeCell ref="W95:Y95"/>
    <mergeCell ref="Z95:AB95"/>
    <mergeCell ref="AC95:AE95"/>
    <mergeCell ref="AF95:AH95"/>
    <mergeCell ref="AI95:AK95"/>
    <mergeCell ref="C94:G94"/>
    <mergeCell ref="I94:L94"/>
    <mergeCell ref="N94:P94"/>
    <mergeCell ref="Q94:S94"/>
    <mergeCell ref="T94:V94"/>
    <mergeCell ref="W94:Y94"/>
    <mergeCell ref="Z94:AB94"/>
    <mergeCell ref="AC94:AE94"/>
    <mergeCell ref="AF94:AH94"/>
    <mergeCell ref="AI96:AK96"/>
    <mergeCell ref="C97:G97"/>
    <mergeCell ref="I97:L97"/>
    <mergeCell ref="N97:P97"/>
    <mergeCell ref="Q97:S97"/>
    <mergeCell ref="T97:V97"/>
    <mergeCell ref="W97:Y97"/>
    <mergeCell ref="Z97:AB97"/>
    <mergeCell ref="AC97:AE97"/>
    <mergeCell ref="AF97:AH97"/>
    <mergeCell ref="AI97:AK97"/>
    <mergeCell ref="C96:G96"/>
    <mergeCell ref="I96:L96"/>
    <mergeCell ref="N96:P96"/>
    <mergeCell ref="Q96:S96"/>
    <mergeCell ref="T96:V96"/>
    <mergeCell ref="W96:Y96"/>
    <mergeCell ref="Z96:AB96"/>
    <mergeCell ref="AC96:AE96"/>
    <mergeCell ref="AF96:AH96"/>
    <mergeCell ref="C114:H114"/>
    <mergeCell ref="I114:J114"/>
    <mergeCell ref="K114:M114"/>
    <mergeCell ref="N114:Q114"/>
    <mergeCell ref="R114:S114"/>
    <mergeCell ref="T114:W114"/>
    <mergeCell ref="X114:AA114"/>
    <mergeCell ref="AB114:AF114"/>
    <mergeCell ref="AG114:AK114"/>
    <mergeCell ref="C113:H113"/>
    <mergeCell ref="I113:J113"/>
    <mergeCell ref="K113:M113"/>
    <mergeCell ref="N113:Q113"/>
    <mergeCell ref="R113:S113"/>
    <mergeCell ref="T113:W113"/>
    <mergeCell ref="X113:AA113"/>
    <mergeCell ref="AB113:AF113"/>
    <mergeCell ref="AG113:AK113"/>
    <mergeCell ref="C116:H116"/>
    <mergeCell ref="I116:J116"/>
    <mergeCell ref="K116:M116"/>
    <mergeCell ref="N116:Q116"/>
    <mergeCell ref="R116:S116"/>
    <mergeCell ref="T116:W116"/>
    <mergeCell ref="X116:AA116"/>
    <mergeCell ref="AB116:AF116"/>
    <mergeCell ref="AG116:AK116"/>
    <mergeCell ref="C115:H115"/>
    <mergeCell ref="I115:J115"/>
    <mergeCell ref="K115:M115"/>
    <mergeCell ref="N115:Q115"/>
    <mergeCell ref="R115:S115"/>
    <mergeCell ref="T115:W115"/>
    <mergeCell ref="X115:AA115"/>
    <mergeCell ref="AB115:AF115"/>
    <mergeCell ref="AG115:AK115"/>
    <mergeCell ref="C118:H118"/>
    <mergeCell ref="I118:J118"/>
    <mergeCell ref="K118:M118"/>
    <mergeCell ref="N118:Q118"/>
    <mergeCell ref="R118:S118"/>
    <mergeCell ref="T118:W118"/>
    <mergeCell ref="X118:AA118"/>
    <mergeCell ref="AB118:AF118"/>
    <mergeCell ref="AG118:AK118"/>
    <mergeCell ref="C117:H117"/>
    <mergeCell ref="I117:J117"/>
    <mergeCell ref="K117:M117"/>
    <mergeCell ref="N117:Q117"/>
    <mergeCell ref="R117:S117"/>
    <mergeCell ref="T117:W117"/>
    <mergeCell ref="X117:AA117"/>
    <mergeCell ref="AB117:AF117"/>
    <mergeCell ref="AG117:AK117"/>
    <mergeCell ref="C120:H120"/>
    <mergeCell ref="I120:J120"/>
    <mergeCell ref="K120:M120"/>
    <mergeCell ref="N120:Q120"/>
    <mergeCell ref="R120:S120"/>
    <mergeCell ref="T120:W120"/>
    <mergeCell ref="X120:AA120"/>
    <mergeCell ref="AB120:AF120"/>
    <mergeCell ref="AG120:AK120"/>
    <mergeCell ref="C119:H119"/>
    <mergeCell ref="I119:J119"/>
    <mergeCell ref="K119:M119"/>
    <mergeCell ref="N119:Q119"/>
    <mergeCell ref="R119:S119"/>
    <mergeCell ref="T119:W119"/>
    <mergeCell ref="X119:AA119"/>
    <mergeCell ref="AB119:AF119"/>
    <mergeCell ref="AG119:AK119"/>
    <mergeCell ref="C122:H122"/>
    <mergeCell ref="I122:J122"/>
    <mergeCell ref="K122:M122"/>
    <mergeCell ref="N122:Q122"/>
    <mergeCell ref="R122:S122"/>
    <mergeCell ref="T122:W122"/>
    <mergeCell ref="X122:AA122"/>
    <mergeCell ref="AB122:AF122"/>
    <mergeCell ref="AG122:AK122"/>
    <mergeCell ref="C121:H121"/>
    <mergeCell ref="I121:J121"/>
    <mergeCell ref="K121:M121"/>
    <mergeCell ref="N121:Q121"/>
    <mergeCell ref="R121:S121"/>
    <mergeCell ref="T121:W121"/>
    <mergeCell ref="X121:AA121"/>
    <mergeCell ref="AB121:AF121"/>
    <mergeCell ref="AG121:AK121"/>
    <mergeCell ref="C124:H124"/>
    <mergeCell ref="I124:J124"/>
    <mergeCell ref="K124:M124"/>
    <mergeCell ref="N124:Q124"/>
    <mergeCell ref="R124:S124"/>
    <mergeCell ref="T124:W124"/>
    <mergeCell ref="X124:AA124"/>
    <mergeCell ref="AB124:AF124"/>
    <mergeCell ref="AG124:AK124"/>
    <mergeCell ref="C123:H123"/>
    <mergeCell ref="I123:J123"/>
    <mergeCell ref="K123:M123"/>
    <mergeCell ref="N123:Q123"/>
    <mergeCell ref="R123:S123"/>
    <mergeCell ref="T123:W123"/>
    <mergeCell ref="X123:AA123"/>
    <mergeCell ref="AB123:AF123"/>
    <mergeCell ref="AG123:AK123"/>
    <mergeCell ref="C126:H126"/>
    <mergeCell ref="I126:J126"/>
    <mergeCell ref="K126:M126"/>
    <mergeCell ref="N126:Q126"/>
    <mergeCell ref="R126:S126"/>
    <mergeCell ref="T126:W126"/>
    <mergeCell ref="X126:AA126"/>
    <mergeCell ref="AB126:AF126"/>
    <mergeCell ref="AG126:AK126"/>
    <mergeCell ref="C125:H125"/>
    <mergeCell ref="I125:J125"/>
    <mergeCell ref="K125:M125"/>
    <mergeCell ref="N125:Q125"/>
    <mergeCell ref="R125:S125"/>
    <mergeCell ref="T125:W125"/>
    <mergeCell ref="X125:AA125"/>
    <mergeCell ref="AB125:AF125"/>
    <mergeCell ref="AG125:AK125"/>
    <mergeCell ref="C128:H128"/>
    <mergeCell ref="I128:J128"/>
    <mergeCell ref="K128:M128"/>
    <mergeCell ref="N128:Q128"/>
    <mergeCell ref="R128:S128"/>
    <mergeCell ref="T128:W128"/>
    <mergeCell ref="X128:AA128"/>
    <mergeCell ref="AB128:AF128"/>
    <mergeCell ref="AG128:AK128"/>
    <mergeCell ref="C127:H127"/>
    <mergeCell ref="I127:J127"/>
    <mergeCell ref="K127:M127"/>
    <mergeCell ref="N127:Q127"/>
    <mergeCell ref="R127:S127"/>
    <mergeCell ref="T127:W127"/>
    <mergeCell ref="X127:AA127"/>
    <mergeCell ref="AB127:AF127"/>
    <mergeCell ref="AG127:AK127"/>
    <mergeCell ref="C130:H130"/>
    <mergeCell ref="I130:J130"/>
    <mergeCell ref="K130:M130"/>
    <mergeCell ref="N130:Q130"/>
    <mergeCell ref="R130:S130"/>
    <mergeCell ref="T130:W130"/>
    <mergeCell ref="X130:AA130"/>
    <mergeCell ref="AB130:AF130"/>
    <mergeCell ref="AG130:AK130"/>
    <mergeCell ref="C129:H129"/>
    <mergeCell ref="I129:J129"/>
    <mergeCell ref="K129:M129"/>
    <mergeCell ref="N129:Q129"/>
    <mergeCell ref="R129:S129"/>
    <mergeCell ref="T129:W129"/>
    <mergeCell ref="X129:AA129"/>
    <mergeCell ref="AB129:AF129"/>
    <mergeCell ref="AG129:AK129"/>
    <mergeCell ref="C132:H132"/>
    <mergeCell ref="I132:J132"/>
    <mergeCell ref="K132:M132"/>
    <mergeCell ref="N132:Q132"/>
    <mergeCell ref="R132:S132"/>
    <mergeCell ref="T132:W132"/>
    <mergeCell ref="X132:AA132"/>
    <mergeCell ref="AB132:AF132"/>
    <mergeCell ref="AG132:AK132"/>
    <mergeCell ref="C131:H131"/>
    <mergeCell ref="I131:J131"/>
    <mergeCell ref="K131:M131"/>
    <mergeCell ref="N131:Q131"/>
    <mergeCell ref="R131:S131"/>
    <mergeCell ref="T131:W131"/>
    <mergeCell ref="X131:AA131"/>
    <mergeCell ref="AB131:AF131"/>
    <mergeCell ref="AG131:AK131"/>
    <mergeCell ref="C134:H134"/>
    <mergeCell ref="I134:J134"/>
    <mergeCell ref="K134:M134"/>
    <mergeCell ref="N134:Q134"/>
    <mergeCell ref="R134:S134"/>
    <mergeCell ref="T134:W134"/>
    <mergeCell ref="X134:AA134"/>
    <mergeCell ref="AB134:AF134"/>
    <mergeCell ref="AG134:AK134"/>
    <mergeCell ref="C133:H133"/>
    <mergeCell ref="I133:J133"/>
    <mergeCell ref="K133:M133"/>
    <mergeCell ref="N133:Q133"/>
    <mergeCell ref="R133:S133"/>
    <mergeCell ref="T133:W133"/>
    <mergeCell ref="X133:AA133"/>
    <mergeCell ref="AB133:AF133"/>
    <mergeCell ref="AG133:AK133"/>
    <mergeCell ref="C136:H136"/>
    <mergeCell ref="I136:J136"/>
    <mergeCell ref="K136:M136"/>
    <mergeCell ref="N136:Q136"/>
    <mergeCell ref="R136:S136"/>
    <mergeCell ref="T136:W136"/>
    <mergeCell ref="X136:AA136"/>
    <mergeCell ref="AB136:AF136"/>
    <mergeCell ref="AG136:AK136"/>
    <mergeCell ref="C135:H135"/>
    <mergeCell ref="I135:J135"/>
    <mergeCell ref="K135:M135"/>
    <mergeCell ref="N135:Q135"/>
    <mergeCell ref="R135:S135"/>
    <mergeCell ref="T135:W135"/>
    <mergeCell ref="X135:AA135"/>
    <mergeCell ref="AB135:AF135"/>
    <mergeCell ref="AG135:AK135"/>
    <mergeCell ref="C138:H138"/>
    <mergeCell ref="I138:J138"/>
    <mergeCell ref="K138:M138"/>
    <mergeCell ref="N138:Q138"/>
    <mergeCell ref="R138:S138"/>
    <mergeCell ref="T138:W138"/>
    <mergeCell ref="X138:AA138"/>
    <mergeCell ref="AB138:AF138"/>
    <mergeCell ref="AG138:AK138"/>
    <mergeCell ref="C137:H137"/>
    <mergeCell ref="I137:J137"/>
    <mergeCell ref="K137:M137"/>
    <mergeCell ref="N137:Q137"/>
    <mergeCell ref="R137:S137"/>
    <mergeCell ref="T137:W137"/>
    <mergeCell ref="X137:AA137"/>
    <mergeCell ref="AB137:AF137"/>
    <mergeCell ref="AG137:AK137"/>
    <mergeCell ref="C140:H140"/>
    <mergeCell ref="I140:J140"/>
    <mergeCell ref="K140:M140"/>
    <mergeCell ref="N140:Q140"/>
    <mergeCell ref="R140:S140"/>
    <mergeCell ref="T140:W140"/>
    <mergeCell ref="X140:AA140"/>
    <mergeCell ref="AB140:AF140"/>
    <mergeCell ref="AG140:AK140"/>
    <mergeCell ref="C139:H139"/>
    <mergeCell ref="I139:J139"/>
    <mergeCell ref="K139:M139"/>
    <mergeCell ref="N139:Q139"/>
    <mergeCell ref="R139:S139"/>
    <mergeCell ref="T139:W139"/>
    <mergeCell ref="X139:AA139"/>
    <mergeCell ref="AB139:AF139"/>
    <mergeCell ref="AG139:AK139"/>
    <mergeCell ref="C142:H142"/>
    <mergeCell ref="I142:J142"/>
    <mergeCell ref="K142:M142"/>
    <mergeCell ref="N142:Q142"/>
    <mergeCell ref="R142:S142"/>
    <mergeCell ref="T142:W142"/>
    <mergeCell ref="X142:AA142"/>
    <mergeCell ref="AB142:AF142"/>
    <mergeCell ref="AG142:AK142"/>
    <mergeCell ref="C141:H141"/>
    <mergeCell ref="I141:J141"/>
    <mergeCell ref="K141:M141"/>
    <mergeCell ref="N141:Q141"/>
    <mergeCell ref="R141:S141"/>
    <mergeCell ref="T141:W141"/>
    <mergeCell ref="X141:AA141"/>
    <mergeCell ref="AB141:AF141"/>
    <mergeCell ref="AG141:AK141"/>
    <mergeCell ref="C144:H144"/>
    <mergeCell ref="I144:J144"/>
    <mergeCell ref="K144:M144"/>
    <mergeCell ref="N144:Q144"/>
    <mergeCell ref="R144:S144"/>
    <mergeCell ref="T144:W144"/>
    <mergeCell ref="X144:AA144"/>
    <mergeCell ref="AB144:AF144"/>
    <mergeCell ref="AG144:AK144"/>
    <mergeCell ref="C143:H143"/>
    <mergeCell ref="I143:J143"/>
    <mergeCell ref="K143:M143"/>
    <mergeCell ref="N143:Q143"/>
    <mergeCell ref="R143:S143"/>
    <mergeCell ref="T143:W143"/>
    <mergeCell ref="X143:AA143"/>
    <mergeCell ref="AB143:AF143"/>
    <mergeCell ref="AG143:AK143"/>
    <mergeCell ref="C145:H145"/>
    <mergeCell ref="I145:J145"/>
    <mergeCell ref="K145:M145"/>
    <mergeCell ref="N145:Q145"/>
    <mergeCell ref="R145:S145"/>
    <mergeCell ref="T145:W145"/>
    <mergeCell ref="X145:AA145"/>
    <mergeCell ref="AB145:AF145"/>
    <mergeCell ref="C155:J155"/>
    <mergeCell ref="K155:L155"/>
    <mergeCell ref="M155:Q155"/>
    <mergeCell ref="R155:V155"/>
    <mergeCell ref="W155:AA155"/>
    <mergeCell ref="AB155:AF155"/>
    <mergeCell ref="K153:L153"/>
    <mergeCell ref="K154:L154"/>
    <mergeCell ref="M152:Q152"/>
    <mergeCell ref="M153:Q153"/>
    <mergeCell ref="M154:Q154"/>
    <mergeCell ref="C151:J151"/>
    <mergeCell ref="C148:J150"/>
    <mergeCell ref="K148:L150"/>
    <mergeCell ref="K151:L151"/>
    <mergeCell ref="W153:AA153"/>
    <mergeCell ref="W154:AA154"/>
    <mergeCell ref="W160:AA160"/>
    <mergeCell ref="AB160:AF160"/>
    <mergeCell ref="AG160:AK160"/>
    <mergeCell ref="C161:J161"/>
    <mergeCell ref="M161:Q161"/>
    <mergeCell ref="R161:V161"/>
    <mergeCell ref="W161:AA161"/>
    <mergeCell ref="AB161:AF161"/>
    <mergeCell ref="AG161:AK161"/>
    <mergeCell ref="W158:AA158"/>
    <mergeCell ref="AB158:AF158"/>
    <mergeCell ref="AG158:AK158"/>
    <mergeCell ref="C159:J159"/>
    <mergeCell ref="M159:Q159"/>
    <mergeCell ref="R159:V159"/>
    <mergeCell ref="W159:AA159"/>
    <mergeCell ref="AB159:AF159"/>
    <mergeCell ref="AG159:AK159"/>
    <mergeCell ref="C158:J158"/>
    <mergeCell ref="M158:Q158"/>
    <mergeCell ref="R158:V158"/>
    <mergeCell ref="C160:J160"/>
    <mergeCell ref="M160:Q160"/>
    <mergeCell ref="R160:V160"/>
    <mergeCell ref="K158:L158"/>
    <mergeCell ref="K159:L159"/>
    <mergeCell ref="K160:L160"/>
    <mergeCell ref="K161:L161"/>
    <mergeCell ref="W164:AA164"/>
    <mergeCell ref="AB164:AF164"/>
    <mergeCell ref="AG164:AK164"/>
    <mergeCell ref="C165:J165"/>
    <mergeCell ref="M165:Q165"/>
    <mergeCell ref="R165:V165"/>
    <mergeCell ref="W165:AA165"/>
    <mergeCell ref="AB165:AF165"/>
    <mergeCell ref="AG165:AK165"/>
    <mergeCell ref="K167:L167"/>
    <mergeCell ref="W162:AA162"/>
    <mergeCell ref="AB162:AF162"/>
    <mergeCell ref="AG162:AK162"/>
    <mergeCell ref="C163:J163"/>
    <mergeCell ref="M163:Q163"/>
    <mergeCell ref="R163:V163"/>
    <mergeCell ref="W163:AA163"/>
    <mergeCell ref="AB163:AF163"/>
    <mergeCell ref="AG163:AK163"/>
    <mergeCell ref="C162:J162"/>
    <mergeCell ref="M162:Q162"/>
    <mergeCell ref="R162:V162"/>
    <mergeCell ref="C164:J164"/>
    <mergeCell ref="M164:Q164"/>
    <mergeCell ref="R164:V164"/>
    <mergeCell ref="C166:J166"/>
    <mergeCell ref="M166:Q166"/>
    <mergeCell ref="R166:V166"/>
    <mergeCell ref="K162:L162"/>
    <mergeCell ref="K163:L163"/>
    <mergeCell ref="K164:L164"/>
    <mergeCell ref="K165:L165"/>
    <mergeCell ref="W168:AA168"/>
    <mergeCell ref="AB168:AF168"/>
    <mergeCell ref="AG168:AK168"/>
    <mergeCell ref="C169:J169"/>
    <mergeCell ref="M169:Q169"/>
    <mergeCell ref="R169:V169"/>
    <mergeCell ref="W169:AA169"/>
    <mergeCell ref="AB169:AF169"/>
    <mergeCell ref="AG169:AK169"/>
    <mergeCell ref="R168:V168"/>
    <mergeCell ref="K168:L168"/>
    <mergeCell ref="K169:L169"/>
    <mergeCell ref="K170:L170"/>
    <mergeCell ref="K171:L171"/>
    <mergeCell ref="W166:AA166"/>
    <mergeCell ref="AB166:AF166"/>
    <mergeCell ref="AG166:AK166"/>
    <mergeCell ref="C167:J167"/>
    <mergeCell ref="M167:Q167"/>
    <mergeCell ref="R167:V167"/>
    <mergeCell ref="W167:AA167"/>
    <mergeCell ref="AB167:AF167"/>
    <mergeCell ref="AG167:AK167"/>
    <mergeCell ref="C168:J168"/>
    <mergeCell ref="M168:Q168"/>
    <mergeCell ref="K166:L166"/>
    <mergeCell ref="C172:J172"/>
    <mergeCell ref="M172:Q172"/>
    <mergeCell ref="R172:V172"/>
    <mergeCell ref="W172:AA172"/>
    <mergeCell ref="AB172:AF172"/>
    <mergeCell ref="AG172:AK172"/>
    <mergeCell ref="C173:J173"/>
    <mergeCell ref="M173:Q173"/>
    <mergeCell ref="R173:V173"/>
    <mergeCell ref="W173:AA173"/>
    <mergeCell ref="AB173:AF173"/>
    <mergeCell ref="AG173:AK173"/>
    <mergeCell ref="K172:L172"/>
    <mergeCell ref="K173:L173"/>
    <mergeCell ref="K174:L174"/>
    <mergeCell ref="K175:L175"/>
    <mergeCell ref="C170:J170"/>
    <mergeCell ref="M170:Q170"/>
    <mergeCell ref="R170:V170"/>
    <mergeCell ref="W170:AA170"/>
    <mergeCell ref="AB170:AF170"/>
    <mergeCell ref="AG170:AK170"/>
    <mergeCell ref="C171:J171"/>
    <mergeCell ref="M171:Q171"/>
    <mergeCell ref="R171:V171"/>
    <mergeCell ref="W171:AA171"/>
    <mergeCell ref="AB171:AF171"/>
    <mergeCell ref="AG171:AK171"/>
    <mergeCell ref="C176:J176"/>
    <mergeCell ref="M176:Q176"/>
    <mergeCell ref="R176:V176"/>
    <mergeCell ref="W176:AA176"/>
    <mergeCell ref="AB176:AF176"/>
    <mergeCell ref="AG176:AK176"/>
    <mergeCell ref="C177:J177"/>
    <mergeCell ref="M177:Q177"/>
    <mergeCell ref="R177:V177"/>
    <mergeCell ref="W177:AA177"/>
    <mergeCell ref="AB177:AF177"/>
    <mergeCell ref="AG177:AK177"/>
    <mergeCell ref="K176:L176"/>
    <mergeCell ref="K177:L177"/>
    <mergeCell ref="K178:L178"/>
    <mergeCell ref="K179:L179"/>
    <mergeCell ref="C174:J174"/>
    <mergeCell ref="M174:Q174"/>
    <mergeCell ref="R174:V174"/>
    <mergeCell ref="W174:AA174"/>
    <mergeCell ref="AB174:AF174"/>
    <mergeCell ref="AG174:AK174"/>
    <mergeCell ref="C175:J175"/>
    <mergeCell ref="M175:Q175"/>
    <mergeCell ref="R175:V175"/>
    <mergeCell ref="W175:AA175"/>
    <mergeCell ref="AB175:AF175"/>
    <mergeCell ref="AG175:AK175"/>
    <mergeCell ref="C180:J180"/>
    <mergeCell ref="M180:Q180"/>
    <mergeCell ref="R180:V180"/>
    <mergeCell ref="W180:AA180"/>
    <mergeCell ref="AB180:AF180"/>
    <mergeCell ref="AG180:AK180"/>
    <mergeCell ref="C181:J181"/>
    <mergeCell ref="M181:Q181"/>
    <mergeCell ref="R181:V181"/>
    <mergeCell ref="W181:AA181"/>
    <mergeCell ref="AB181:AF181"/>
    <mergeCell ref="AG181:AK181"/>
    <mergeCell ref="K180:L180"/>
    <mergeCell ref="K181:L181"/>
    <mergeCell ref="K182:L182"/>
    <mergeCell ref="K183:L183"/>
    <mergeCell ref="C178:J178"/>
    <mergeCell ref="M178:Q178"/>
    <mergeCell ref="R178:V178"/>
    <mergeCell ref="W178:AA178"/>
    <mergeCell ref="AB178:AF178"/>
    <mergeCell ref="AG178:AK178"/>
    <mergeCell ref="C179:J179"/>
    <mergeCell ref="M179:Q179"/>
    <mergeCell ref="R179:V179"/>
    <mergeCell ref="W179:AA179"/>
    <mergeCell ref="AB179:AF179"/>
    <mergeCell ref="AG179:AK179"/>
    <mergeCell ref="C184:J184"/>
    <mergeCell ref="M184:Q184"/>
    <mergeCell ref="R184:V184"/>
    <mergeCell ref="W184:AA184"/>
    <mergeCell ref="AB184:AF184"/>
    <mergeCell ref="AG184:AK184"/>
    <mergeCell ref="C185:J185"/>
    <mergeCell ref="M185:Q185"/>
    <mergeCell ref="R185:V185"/>
    <mergeCell ref="W185:AA185"/>
    <mergeCell ref="AB185:AF185"/>
    <mergeCell ref="AG185:AK185"/>
    <mergeCell ref="K184:L184"/>
    <mergeCell ref="C182:J182"/>
    <mergeCell ref="M182:Q182"/>
    <mergeCell ref="R182:V182"/>
    <mergeCell ref="W182:AA182"/>
    <mergeCell ref="AB182:AF182"/>
    <mergeCell ref="AG182:AK182"/>
    <mergeCell ref="C183:J183"/>
    <mergeCell ref="M183:Q183"/>
    <mergeCell ref="R183:V183"/>
    <mergeCell ref="W183:AA183"/>
    <mergeCell ref="AB183:AF183"/>
    <mergeCell ref="AG183:AK183"/>
    <mergeCell ref="K185:L185"/>
    <mergeCell ref="AG190:AK190"/>
    <mergeCell ref="C188:J188"/>
    <mergeCell ref="M188:Q188"/>
    <mergeCell ref="R188:V188"/>
    <mergeCell ref="W188:AA188"/>
    <mergeCell ref="AB188:AF188"/>
    <mergeCell ref="AG188:AK188"/>
    <mergeCell ref="C189:J189"/>
    <mergeCell ref="M189:Q189"/>
    <mergeCell ref="R189:V189"/>
    <mergeCell ref="W189:AA189"/>
    <mergeCell ref="AB189:AF189"/>
    <mergeCell ref="AG189:AK189"/>
    <mergeCell ref="C186:J186"/>
    <mergeCell ref="M186:Q186"/>
    <mergeCell ref="R186:V186"/>
    <mergeCell ref="W186:AA186"/>
    <mergeCell ref="AB186:AF186"/>
    <mergeCell ref="AG186:AK186"/>
    <mergeCell ref="C187:J187"/>
    <mergeCell ref="M187:Q187"/>
    <mergeCell ref="R187:V187"/>
    <mergeCell ref="W187:AA187"/>
    <mergeCell ref="AB187:AF187"/>
    <mergeCell ref="AG187:AK187"/>
    <mergeCell ref="K186:L186"/>
    <mergeCell ref="K187:L187"/>
    <mergeCell ref="K188:L188"/>
    <mergeCell ref="K189:L189"/>
    <mergeCell ref="K190:L190"/>
    <mergeCell ref="Y201:AB201"/>
    <mergeCell ref="AC194:AF197"/>
    <mergeCell ref="AC198:AF198"/>
    <mergeCell ref="AC199:AF199"/>
    <mergeCell ref="AC200:AF200"/>
    <mergeCell ref="AC201:AF201"/>
    <mergeCell ref="B194:H197"/>
    <mergeCell ref="I194:L197"/>
    <mergeCell ref="C198:H198"/>
    <mergeCell ref="I198:L198"/>
    <mergeCell ref="C199:H199"/>
    <mergeCell ref="I199:L199"/>
    <mergeCell ref="C200:H200"/>
    <mergeCell ref="I200:L200"/>
    <mergeCell ref="I201:L201"/>
    <mergeCell ref="C190:J190"/>
    <mergeCell ref="M190:Q190"/>
    <mergeCell ref="R190:V190"/>
    <mergeCell ref="W190:AA190"/>
    <mergeCell ref="AB190:AF190"/>
    <mergeCell ref="AG194:AK197"/>
    <mergeCell ref="AG198:AK198"/>
    <mergeCell ref="AG199:AK199"/>
    <mergeCell ref="AG200:AK200"/>
    <mergeCell ref="AG201:AK201"/>
    <mergeCell ref="B209:J210"/>
    <mergeCell ref="K209:S210"/>
    <mergeCell ref="T209:AB210"/>
    <mergeCell ref="AC209:AK210"/>
    <mergeCell ref="B216:J216"/>
    <mergeCell ref="K216:S216"/>
    <mergeCell ref="T216:AB216"/>
    <mergeCell ref="AC216:AK216"/>
    <mergeCell ref="M194:P197"/>
    <mergeCell ref="M198:P198"/>
    <mergeCell ref="M199:P199"/>
    <mergeCell ref="M200:P200"/>
    <mergeCell ref="M201:P201"/>
    <mergeCell ref="Q194:T197"/>
    <mergeCell ref="Q198:T198"/>
    <mergeCell ref="Q199:T199"/>
    <mergeCell ref="Q200:T200"/>
    <mergeCell ref="Q201:T201"/>
    <mergeCell ref="U194:X197"/>
    <mergeCell ref="U198:X198"/>
    <mergeCell ref="U199:X199"/>
    <mergeCell ref="U200:X200"/>
    <mergeCell ref="U201:X201"/>
    <mergeCell ref="Y194:AB197"/>
    <mergeCell ref="Y198:AB198"/>
    <mergeCell ref="Y199:AB199"/>
    <mergeCell ref="Y200:AB200"/>
  </mergeCells>
  <phoneticPr fontId="13" type="noConversion"/>
  <dataValidations disablePrompts="1" count="1">
    <dataValidation operator="equal" allowBlank="1" showErrorMessage="1" sqref="L207 L11 L13:L15 L100 I102:I105 L202:L203 L192:L193 K102 L29:L39 L41:L52" xr:uid="{D1D72987-45B6-47B1-8A28-9E39668A42A4}">
      <formula1>0</formula1>
      <formula2>0</formula2>
    </dataValidation>
  </dataValidations>
  <printOptions horizontalCentered="1"/>
  <pageMargins left="0.23622047244094491" right="0.23622047244094491" top="0.39370078740157483" bottom="0.39370078740157483" header="0.31496062992125984" footer="0.31496062992125984"/>
  <pageSetup paperSize="9" scale="98" fitToHeight="0" orientation="portrait" useFirstPageNumber="1" r:id="rId1"/>
  <rowBreaks count="2" manualBreakCount="2">
    <brk id="52" max="16383" man="1"/>
    <brk id="100" max="16383" man="1"/>
  </rowBreaks>
  <ignoredErrors>
    <ignoredError sqref="Y201" formula="1"/>
  </ignoredErrors>
  <drawing r:id="rId2"/>
</worksheet>
</file>

<file path=docProps/app.xml><?xml version="1.0" encoding="utf-8"?>
<Properties xmlns="http://schemas.openxmlformats.org/officeDocument/2006/extended-properties" xmlns:vt="http://schemas.openxmlformats.org/officeDocument/2006/docPropsVTypes">
  <Template/>
  <TotalTime>100</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Ficha 1. RESUMEN ERRP</vt:lpstr>
      <vt:lpstr>Ficha 2. DATOS ACTUACIONES RHB</vt:lpstr>
      <vt:lpstr>Ficha 3. URB Y OFI COSTE SUBV</vt:lpstr>
      <vt:lpstr>Ficha 4. ESTIMACIÓN SUBV</vt:lpstr>
      <vt:lpstr>'Ficha 1. RESUMEN ERRP'!Área_de_impresión</vt:lpstr>
      <vt:lpstr>'Ficha 2. DATOS ACTUACIONES RHB'!Área_de_impresión</vt:lpstr>
      <vt:lpstr>'Ficha 3. URB Y OFI COSTE SUBV'!Área_de_impresión</vt:lpstr>
      <vt:lpstr>'Ficha 4. ESTIMACIÓN SUBV'!Área_de_impresión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SALCEDO CASTILLO, ENRIQUE</dc:creator>
  <dc:description/>
  <cp:lastModifiedBy>SALCEDO CASTILLO, ENRIQUE</cp:lastModifiedBy>
  <cp:revision>16</cp:revision>
  <cp:lastPrinted>2022-04-21T11:36:06Z</cp:lastPrinted>
  <dcterms:created xsi:type="dcterms:W3CDTF">2020-10-27T12:23:43Z</dcterms:created>
  <dcterms:modified xsi:type="dcterms:W3CDTF">2022-04-21T11:40:32Z</dcterms:modified>
  <dc:language>es-ES</dc:language>
</cp:coreProperties>
</file>