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AREAS_CONV\FOMENTO ALQUILER\Solicitud_Fichas Resumen_tramite telematico\"/>
    </mc:Choice>
  </mc:AlternateContent>
  <xr:revisionPtr revIDLastSave="0" documentId="13_ncr:1_{1061725B-9065-455B-A931-52367EF5C26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icha_FomentoAlqui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64" i="1" l="1"/>
  <c r="O64" i="1"/>
  <c r="AJ52" i="1" l="1"/>
  <c r="AF52" i="1"/>
  <c r="AB52" i="1"/>
  <c r="W52" i="1"/>
  <c r="AJ50" i="1"/>
  <c r="AF50" i="1"/>
  <c r="AB50" i="1"/>
  <c r="W50" i="1"/>
  <c r="R52" i="1"/>
  <c r="R50" i="1"/>
  <c r="AJ46" i="1"/>
  <c r="W46" i="1"/>
  <c r="R46" i="1"/>
  <c r="AG33" i="1"/>
  <c r="Z31" i="1"/>
  <c r="Z36" i="1" s="1"/>
  <c r="S31" i="1"/>
  <c r="S36" i="1" s="1"/>
  <c r="L31" i="1"/>
  <c r="L36" i="1" s="1"/>
  <c r="AG30" i="1"/>
  <c r="AG29" i="1"/>
  <c r="AG28" i="1"/>
  <c r="AG26" i="1"/>
  <c r="AG25" i="1"/>
  <c r="AG24" i="1"/>
  <c r="P41" i="1" s="1"/>
  <c r="P42" i="1" l="1"/>
  <c r="X24" i="1"/>
  <c r="AE24" i="1"/>
  <c r="AL24" i="1"/>
  <c r="P39" i="1"/>
  <c r="P40" i="1"/>
  <c r="Q24" i="1"/>
  <c r="AG31" i="1"/>
  <c r="AG36" i="1" s="1"/>
  <c r="U67" i="1" l="1"/>
  <c r="O67" i="1"/>
  <c r="I65" i="1"/>
  <c r="I64" i="1"/>
  <c r="AM67" i="1"/>
  <c r="AG67" i="1"/>
  <c r="AA67" i="1"/>
  <c r="AO46" i="1"/>
  <c r="AF48" i="1"/>
  <c r="AB48" i="1"/>
  <c r="W48" i="1"/>
  <c r="AJ48" i="1"/>
  <c r="R48" i="1"/>
  <c r="I59" i="1" l="1"/>
  <c r="AA60" i="1" s="1"/>
  <c r="AJ54" i="1"/>
  <c r="W54" i="1"/>
  <c r="AF54" i="1" s="1"/>
  <c r="U59" i="1" s="1"/>
  <c r="R54" i="1"/>
  <c r="I66" i="1"/>
  <c r="I67" i="1"/>
  <c r="AG60" i="1"/>
  <c r="AB54" i="1" l="1"/>
  <c r="O59" i="1" s="1"/>
  <c r="AO54" i="1" l="1"/>
  <c r="AO55" i="1" s="1"/>
  <c r="U60" i="1"/>
  <c r="AM59" i="1" l="1"/>
  <c r="AM60" i="1" s="1"/>
  <c r="O60" i="1" l="1"/>
  <c r="I60" i="1" s="1"/>
</calcChain>
</file>

<file path=xl/sharedStrings.xml><?xml version="1.0" encoding="utf-8"?>
<sst xmlns="http://schemas.openxmlformats.org/spreadsheetml/2006/main" count="108" uniqueCount="88">
  <si>
    <t>PROGRAMA DE FOMENTO DEL PARQUE DE VIVIENDA EN ALQUILER</t>
  </si>
  <si>
    <t>DATOS DE LA PROMOCIÓN</t>
  </si>
  <si>
    <t>NOMBRE DE LA PROMOCIÓN</t>
  </si>
  <si>
    <t>TIPO DE PROYECTO</t>
  </si>
  <si>
    <t>Comunidad Autónoma</t>
  </si>
  <si>
    <t>COMUNIDAD VALENCIANA</t>
  </si>
  <si>
    <t>Provincia</t>
  </si>
  <si>
    <t>Municipio</t>
  </si>
  <si>
    <t>Código postal</t>
  </si>
  <si>
    <t>CARACTERÍSTICAS DE LA PROMOCIÓN</t>
  </si>
  <si>
    <t xml:space="preserve"> N.º INMUEBLES TOTALES</t>
  </si>
  <si>
    <t>Precio coste m² ejecución subvencionable</t>
  </si>
  <si>
    <t>SUPERFICIE m² ÚTILES</t>
  </si>
  <si>
    <t>m² Viviendas</t>
  </si>
  <si>
    <t>m² Garajes</t>
  </si>
  <si>
    <t>m² Anexos</t>
  </si>
  <si>
    <t>RESUMEN DE LAS MEDIDAS DE INCORPORACIÓN DE LA PERSPECTIVA DE GÉNERO</t>
  </si>
  <si>
    <t>RESUMEN DE LAS PROPUESTAS INNOVADORAS</t>
  </si>
  <si>
    <t>A</t>
  </si>
  <si>
    <t>TIPO DE AYUDA SEGÚN Art. 28.1a y 28.1b del RD 106/2018.</t>
  </si>
  <si>
    <t>ESTIMACIÓN DE LA SUBVENCIÓN DEL MINISTERIO Y GENERALITAT</t>
  </si>
  <si>
    <t>TOTAL</t>
  </si>
  <si>
    <r>
      <rPr>
        <b/>
        <sz val="8"/>
        <color rgb="FF000000"/>
        <rFont val="Arial"/>
        <family val="2"/>
      </rPr>
      <t xml:space="preserve"> COSTE SUBVENCIONABLE DE LA PROMOCIÓN </t>
    </r>
    <r>
      <rPr>
        <b/>
        <sz val="6"/>
        <color rgb="FF000000"/>
        <rFont val="Arial"/>
        <family val="2"/>
      </rPr>
      <t>*</t>
    </r>
  </si>
  <si>
    <t>* Excluido impuestos, tasas y tributos.</t>
  </si>
  <si>
    <t xml:space="preserve"> Límite máximo por vivienda</t>
  </si>
  <si>
    <t xml:space="preserve">350 €/m² </t>
  </si>
  <si>
    <t xml:space="preserve">300 €/m² </t>
  </si>
  <si>
    <t xml:space="preserve"> Límite máximo por m² superficie útil de cada vivienda</t>
  </si>
  <si>
    <t xml:space="preserve"> ESTIMACIÓN DEL IMPORTE DE LA SUBVENCIÓN</t>
  </si>
  <si>
    <t>PARTICIPACIÓN DE LOS AGENTES INTERVINIENTES</t>
  </si>
  <si>
    <t>COSTE DE LA PROMOCIÓN</t>
  </si>
  <si>
    <r>
      <rPr>
        <b/>
        <sz val="8"/>
        <rFont val="Arial"/>
        <family val="2"/>
      </rPr>
      <t xml:space="preserve">APORTACIÓN AYUNTAMIENTO
</t>
    </r>
    <r>
      <rPr>
        <sz val="6"/>
        <rFont val="Arial"/>
        <family val="2"/>
      </rPr>
      <t>(En su caso)</t>
    </r>
  </si>
  <si>
    <r>
      <rPr>
        <b/>
        <sz val="8"/>
        <rFont val="Arial"/>
        <family val="2"/>
      </rPr>
      <t xml:space="preserve">APORTACIÓN OTRAS ADMINISTRACIONES
</t>
    </r>
    <r>
      <rPr>
        <sz val="6"/>
        <rFont val="Arial"/>
        <family val="2"/>
      </rPr>
      <t>(En su caso)</t>
    </r>
  </si>
  <si>
    <t>APORTACIÓN DEL PROMOTOR</t>
  </si>
  <si>
    <t xml:space="preserve">TOTAL </t>
  </si>
  <si>
    <t>% PARTICIPACIÓN</t>
  </si>
  <si>
    <t xml:space="preserve">REPARTO DE ANUALIDADES </t>
  </si>
  <si>
    <t>ANUALIDAD</t>
  </si>
  <si>
    <t>APORTACIÓN BENEFICIARIO DE LAS AYUDAS</t>
  </si>
  <si>
    <t>Total *</t>
  </si>
  <si>
    <t>MODALIDAD   B</t>
  </si>
  <si>
    <t>MODALIDAD   A+</t>
  </si>
  <si>
    <t>MODALIDAD   A</t>
  </si>
  <si>
    <t>Tipo de ayuda (Modalidad)</t>
  </si>
  <si>
    <t>70% (50%+20%)</t>
  </si>
  <si>
    <t>490 €/m²  (350+140)</t>
  </si>
  <si>
    <t xml:space="preserve">€/m2 </t>
  </si>
  <si>
    <r>
      <t xml:space="preserve">51.450€ </t>
    </r>
    <r>
      <rPr>
        <i/>
        <sz val="5"/>
        <color theme="1" tint="0.499984740745262"/>
        <rFont val="Arial"/>
        <family val="2"/>
      </rPr>
      <t>(36.750+14.700)</t>
    </r>
  </si>
  <si>
    <t xml:space="preserve"> Límite máximo por porcentaje de la actuación</t>
  </si>
  <si>
    <t>*Rellenar únicamente las casillas azules</t>
  </si>
  <si>
    <t>Nº Viviendas de protección pública</t>
  </si>
  <si>
    <t>Nº Viviendas de rehabilitación</t>
  </si>
  <si>
    <t>Nº Viviendas de reanudación</t>
  </si>
  <si>
    <t>Nº Viviendas de nueva construcción</t>
  </si>
  <si>
    <t>PERSPECTIVA DE GÉNERO</t>
  </si>
  <si>
    <t>PROPUESTAS INNOVADORAS</t>
  </si>
  <si>
    <t>350 €/m²</t>
  </si>
  <si>
    <t xml:space="preserve">140 €/m² </t>
  </si>
  <si>
    <t>MINISTERIO</t>
  </si>
  <si>
    <t>GENERALITAT</t>
  </si>
  <si>
    <t xml:space="preserve">APORTACIÓN MINISTERIO </t>
  </si>
  <si>
    <t>APORTACIÓN GENERALITAT</t>
  </si>
  <si>
    <t>APORTACIÓN MINISTERIO</t>
  </si>
  <si>
    <t>TOTALES</t>
  </si>
  <si>
    <t>FICHA RESUMEN DE LA ACTUACIÓN</t>
  </si>
  <si>
    <t>B</t>
  </si>
  <si>
    <t>C</t>
  </si>
  <si>
    <t>D</t>
  </si>
  <si>
    <t>E</t>
  </si>
  <si>
    <t>F</t>
  </si>
  <si>
    <t>G</t>
  </si>
  <si>
    <t xml:space="preserve"> N.º Viviendas</t>
  </si>
  <si>
    <t>Totales</t>
  </si>
  <si>
    <t xml:space="preserve"> N.º Garajes</t>
  </si>
  <si>
    <t xml:space="preserve"> N.º Anexos</t>
  </si>
  <si>
    <r>
      <t xml:space="preserve">COSTE SUBVENCIONABLE DE LA PROMOCIÓN </t>
    </r>
    <r>
      <rPr>
        <b/>
        <sz val="6"/>
        <color rgb="FF000000"/>
        <rFont val="Arial"/>
        <family val="2"/>
      </rPr>
      <t>*</t>
    </r>
  </si>
  <si>
    <t>DATOS DEL PROMOTOR</t>
  </si>
  <si>
    <t xml:space="preserve"> CIF</t>
  </si>
  <si>
    <t>NOMBRE O RAZON SOCIAL</t>
  </si>
  <si>
    <t>Tipo de promotor</t>
  </si>
  <si>
    <t xml:space="preserve">Telefono </t>
  </si>
  <si>
    <t>Correo electrónico</t>
  </si>
  <si>
    <t>Persona de contacto</t>
  </si>
  <si>
    <t xml:space="preserve"> DNI</t>
  </si>
  <si>
    <t>* Los totales deben coincidir exactamente con los importes del punto 22</t>
  </si>
  <si>
    <t>Nº VIVIENDAS sobre el total de viviendas de la promoción:</t>
  </si>
  <si>
    <t>H</t>
  </si>
  <si>
    <t>2021 anticipo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</si>
</sst>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#,##0\ [$€-C0A];[Red]\-#,##0\ [$€-C0A]"/>
    <numFmt numFmtId="166" formatCode="0.0%"/>
  </numFmts>
  <fonts count="33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6"/>
      <color rgb="FF00000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6"/>
      <color theme="1" tint="0.499984740745262"/>
      <name val="Arial"/>
      <family val="2"/>
    </font>
    <font>
      <i/>
      <sz val="5"/>
      <color theme="1" tint="0.499984740745262"/>
      <name val="Arial"/>
      <family val="2"/>
    </font>
    <font>
      <sz val="8"/>
      <color rgb="FFFF0000"/>
      <name val="Arial"/>
      <family val="2"/>
    </font>
    <font>
      <i/>
      <sz val="7"/>
      <color rgb="FF0000FF"/>
      <name val="Arial"/>
      <family val="2"/>
    </font>
    <font>
      <sz val="7"/>
      <name val="Arial"/>
      <family val="2"/>
    </font>
    <font>
      <sz val="7"/>
      <color theme="1" tint="0.499984740745262"/>
      <name val="Arial"/>
      <family val="2"/>
    </font>
    <font>
      <b/>
      <sz val="7"/>
      <color theme="1" tint="0.499984740745262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EE6EF"/>
      </patternFill>
    </fill>
    <fill>
      <patternFill patternType="solid">
        <fgColor rgb="FFB2B2B2"/>
        <bgColor rgb="FF9999FF"/>
      </patternFill>
    </fill>
    <fill>
      <patternFill patternType="solid">
        <fgColor rgb="FFDEE6EF"/>
        <bgColor rgb="FFDDDDDD"/>
      </patternFill>
    </fill>
    <fill>
      <patternFill patternType="solid">
        <fgColor theme="0"/>
        <bgColor rgb="FFDDDDDD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3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Font="1" applyProtection="1"/>
    <xf numFmtId="0" fontId="16" fillId="0" borderId="0" xfId="0" applyFont="1" applyBorder="1" applyAlignment="1" applyProtection="1">
      <alignment horizontal="center" vertical="center"/>
    </xf>
    <xf numFmtId="0" fontId="14" fillId="0" borderId="23" xfId="0" applyFont="1" applyBorder="1" applyProtection="1"/>
    <xf numFmtId="0" fontId="14" fillId="0" borderId="13" xfId="0" applyFont="1" applyBorder="1" applyProtection="1"/>
    <xf numFmtId="0" fontId="14" fillId="0" borderId="0" xfId="0" applyFont="1" applyProtection="1"/>
    <xf numFmtId="0" fontId="16" fillId="0" borderId="33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9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top"/>
    </xf>
    <xf numFmtId="9" fontId="21" fillId="0" borderId="0" xfId="0" applyNumberFormat="1" applyFont="1" applyFill="1" applyBorder="1" applyAlignment="1" applyProtection="1">
      <alignment vertical="top"/>
    </xf>
    <xf numFmtId="9" fontId="25" fillId="0" borderId="0" xfId="0" applyNumberFormat="1" applyFont="1" applyFill="1" applyBorder="1" applyAlignment="1" applyProtection="1">
      <alignment vertical="top"/>
    </xf>
    <xf numFmtId="165" fontId="25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6" fillId="0" borderId="30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center" vertical="center"/>
    </xf>
    <xf numFmtId="0" fontId="0" fillId="0" borderId="23" xfId="0" applyFont="1" applyBorder="1" applyProtection="1"/>
    <xf numFmtId="0" fontId="0" fillId="0" borderId="0" xfId="0" applyFont="1" applyBorder="1" applyProtection="1"/>
    <xf numFmtId="0" fontId="0" fillId="0" borderId="9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28" fillId="0" borderId="12" xfId="0" applyFont="1" applyFill="1" applyBorder="1" applyAlignment="1" applyProtection="1">
      <alignment horizontal="left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/>
    </xf>
    <xf numFmtId="0" fontId="14" fillId="0" borderId="9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9" xfId="0" applyFont="1" applyBorder="1" applyProtection="1"/>
    <xf numFmtId="0" fontId="14" fillId="0" borderId="9" xfId="0" applyFont="1" applyBorder="1" applyAlignment="1" applyProtection="1">
      <alignment horizontal="left" vertical="center"/>
    </xf>
    <xf numFmtId="0" fontId="17" fillId="10" borderId="12" xfId="0" applyFont="1" applyFill="1" applyBorder="1" applyAlignment="1" applyProtection="1">
      <alignment vertical="center"/>
    </xf>
    <xf numFmtId="0" fontId="17" fillId="10" borderId="8" xfId="0" applyFont="1" applyFill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horizontal="right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4" fillId="0" borderId="14" xfId="0" applyFont="1" applyBorder="1" applyProtection="1"/>
    <xf numFmtId="0" fontId="14" fillId="0" borderId="22" xfId="0" applyFont="1" applyBorder="1" applyProtection="1"/>
    <xf numFmtId="0" fontId="19" fillId="0" borderId="0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8" fillId="0" borderId="30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left" vertical="center"/>
    </xf>
    <xf numFmtId="0" fontId="0" fillId="0" borderId="33" xfId="0" applyBorder="1" applyAlignment="1" applyProtection="1">
      <alignment vertical="center"/>
    </xf>
    <xf numFmtId="0" fontId="0" fillId="0" borderId="33" xfId="0" applyBorder="1" applyProtection="1"/>
    <xf numFmtId="0" fontId="0" fillId="0" borderId="33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18" fillId="9" borderId="2" xfId="0" applyFont="1" applyFill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vertical="center"/>
    </xf>
    <xf numFmtId="1" fontId="14" fillId="0" borderId="0" xfId="0" applyNumberFormat="1" applyFont="1" applyBorder="1" applyAlignment="1" applyProtection="1">
      <alignment horizontal="left" vertical="center"/>
    </xf>
    <xf numFmtId="0" fontId="18" fillId="9" borderId="3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left" vertical="center"/>
    </xf>
    <xf numFmtId="0" fontId="19" fillId="0" borderId="35" xfId="0" applyFont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8" fillId="0" borderId="24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center"/>
    </xf>
    <xf numFmtId="164" fontId="16" fillId="0" borderId="14" xfId="0" applyNumberFormat="1" applyFont="1" applyBorder="1" applyAlignment="1" applyProtection="1">
      <alignment horizontal="right" vertical="center"/>
    </xf>
    <xf numFmtId="164" fontId="31" fillId="0" borderId="14" xfId="0" applyNumberFormat="1" applyFont="1" applyFill="1" applyBorder="1" applyAlignment="1" applyProtection="1">
      <alignment horizontal="right" vertical="center"/>
    </xf>
    <xf numFmtId="43" fontId="0" fillId="0" borderId="0" xfId="20" applyFont="1"/>
    <xf numFmtId="0" fontId="16" fillId="0" borderId="29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17" fillId="10" borderId="16" xfId="0" applyFont="1" applyFill="1" applyBorder="1" applyAlignment="1" applyProtection="1">
      <alignment horizontal="center" vertical="center"/>
      <protection locked="0"/>
    </xf>
    <xf numFmtId="0" fontId="17" fillId="10" borderId="1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/>
    </xf>
    <xf numFmtId="0" fontId="17" fillId="10" borderId="11" xfId="0" applyFont="1" applyFill="1" applyBorder="1" applyAlignment="1" applyProtection="1">
      <alignment horizontal="center" vertical="center"/>
      <protection locked="0"/>
    </xf>
    <xf numFmtId="166" fontId="29" fillId="0" borderId="7" xfId="19" applyNumberFormat="1" applyFont="1" applyFill="1" applyBorder="1" applyAlignment="1" applyProtection="1">
      <alignment horizontal="center" vertical="center"/>
    </xf>
    <xf numFmtId="166" fontId="29" fillId="0" borderId="8" xfId="19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left" vertical="center"/>
    </xf>
    <xf numFmtId="0" fontId="17" fillId="10" borderId="15" xfId="0" applyFont="1" applyFill="1" applyBorder="1" applyAlignment="1" applyProtection="1">
      <alignment horizontal="center" vertical="center"/>
      <protection locked="0"/>
    </xf>
    <xf numFmtId="166" fontId="29" fillId="0" borderId="20" xfId="19" applyNumberFormat="1" applyFont="1" applyFill="1" applyBorder="1" applyAlignment="1" applyProtection="1">
      <alignment horizontal="center" vertical="center"/>
    </xf>
    <xf numFmtId="166" fontId="29" fillId="0" borderId="21" xfId="19" applyNumberFormat="1" applyFont="1" applyFill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4" fontId="14" fillId="0" borderId="7" xfId="0" applyNumberFormat="1" applyFont="1" applyFill="1" applyBorder="1" applyAlignment="1" applyProtection="1">
      <alignment horizontal="right" vertical="center"/>
    </xf>
    <xf numFmtId="4" fontId="14" fillId="0" borderId="12" xfId="0" applyNumberFormat="1" applyFont="1" applyFill="1" applyBorder="1" applyAlignment="1" applyProtection="1">
      <alignment horizontal="right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6" fillId="0" borderId="7" xfId="0" applyNumberFormat="1" applyFont="1" applyFill="1" applyBorder="1" applyAlignment="1" applyProtection="1">
      <alignment horizontal="right" vertical="center"/>
    </xf>
    <xf numFmtId="4" fontId="16" fillId="0" borderId="1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166" fontId="24" fillId="0" borderId="7" xfId="19" applyNumberFormat="1" applyFont="1" applyFill="1" applyBorder="1" applyAlignment="1" applyProtection="1">
      <alignment horizontal="center" vertical="center"/>
    </xf>
    <xf numFmtId="166" fontId="24" fillId="0" borderId="8" xfId="19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4" fontId="17" fillId="10" borderId="7" xfId="0" applyNumberFormat="1" applyFont="1" applyFill="1" applyBorder="1" applyAlignment="1" applyProtection="1">
      <alignment horizontal="right" vertical="center"/>
      <protection locked="0"/>
    </xf>
    <xf numFmtId="4" fontId="17" fillId="10" borderId="12" xfId="0" applyNumberFormat="1" applyFont="1" applyFill="1" applyBorder="1" applyAlignment="1" applyProtection="1">
      <alignment horizontal="right" vertical="center"/>
      <protection locked="0"/>
    </xf>
    <xf numFmtId="4" fontId="17" fillId="10" borderId="8" xfId="0" applyNumberFormat="1" applyFont="1" applyFill="1" applyBorder="1" applyAlignment="1" applyProtection="1">
      <alignment horizontal="right" vertical="center"/>
      <protection locked="0"/>
    </xf>
    <xf numFmtId="4" fontId="16" fillId="0" borderId="7" xfId="0" applyNumberFormat="1" applyFont="1" applyBorder="1" applyAlignment="1" applyProtection="1">
      <alignment horizontal="right" vertical="center"/>
    </xf>
    <xf numFmtId="4" fontId="16" fillId="0" borderId="12" xfId="0" applyNumberFormat="1" applyFont="1" applyBorder="1" applyAlignment="1" applyProtection="1">
      <alignment horizontal="right" vertical="center"/>
    </xf>
    <xf numFmtId="4" fontId="16" fillId="0" borderId="8" xfId="0" applyNumberFormat="1" applyFont="1" applyBorder="1" applyAlignment="1" applyProtection="1">
      <alignment horizontal="right" vertical="center"/>
    </xf>
    <xf numFmtId="44" fontId="17" fillId="10" borderId="7" xfId="18" applyFont="1" applyFill="1" applyBorder="1" applyAlignment="1" applyProtection="1">
      <alignment horizontal="right" vertical="center"/>
      <protection locked="0"/>
    </xf>
    <xf numFmtId="44" fontId="17" fillId="10" borderId="12" xfId="18" applyFont="1" applyFill="1" applyBorder="1" applyAlignment="1" applyProtection="1">
      <alignment horizontal="right" vertical="center"/>
      <protection locked="0"/>
    </xf>
    <xf numFmtId="44" fontId="17" fillId="10" borderId="8" xfId="18" applyFont="1" applyFill="1" applyBorder="1" applyAlignment="1" applyProtection="1">
      <alignment horizontal="right" vertical="center"/>
      <protection locked="0"/>
    </xf>
    <xf numFmtId="44" fontId="16" fillId="0" borderId="7" xfId="18" applyFont="1" applyBorder="1" applyAlignment="1" applyProtection="1">
      <alignment horizontal="right" vertical="center"/>
    </xf>
    <xf numFmtId="44" fontId="16" fillId="0" borderId="12" xfId="18" applyFont="1" applyBorder="1" applyAlignment="1" applyProtection="1">
      <alignment horizontal="right" vertical="center"/>
    </xf>
    <xf numFmtId="44" fontId="16" fillId="0" borderId="8" xfId="18" applyFont="1" applyBorder="1" applyAlignment="1" applyProtection="1">
      <alignment horizontal="right" vertical="center"/>
    </xf>
    <xf numFmtId="10" fontId="18" fillId="0" borderId="28" xfId="0" applyNumberFormat="1" applyFont="1" applyBorder="1" applyAlignment="1" applyProtection="1">
      <alignment horizontal="center" vertical="center" wrapText="1"/>
    </xf>
    <xf numFmtId="10" fontId="18" fillId="0" borderId="14" xfId="0" applyNumberFormat="1" applyFont="1" applyBorder="1" applyAlignment="1" applyProtection="1">
      <alignment horizontal="center" vertical="center" wrapText="1"/>
    </xf>
    <xf numFmtId="10" fontId="18" fillId="0" borderId="22" xfId="0" applyNumberFormat="1" applyFont="1" applyBorder="1" applyAlignment="1" applyProtection="1">
      <alignment horizontal="center" vertical="center" wrapText="1"/>
    </xf>
    <xf numFmtId="9" fontId="21" fillId="0" borderId="0" xfId="0" applyNumberFormat="1" applyFont="1" applyBorder="1" applyAlignment="1" applyProtection="1">
      <alignment horizontal="right" vertical="top"/>
    </xf>
    <xf numFmtId="164" fontId="14" fillId="0" borderId="11" xfId="0" applyNumberFormat="1" applyFont="1" applyBorder="1" applyAlignment="1" applyProtection="1">
      <alignment horizontal="right" vertical="center"/>
    </xf>
    <xf numFmtId="9" fontId="25" fillId="0" borderId="0" xfId="0" applyNumberFormat="1" applyFont="1" applyBorder="1" applyAlignment="1" applyProtection="1">
      <alignment horizontal="right" vertical="top"/>
    </xf>
    <xf numFmtId="165" fontId="25" fillId="0" borderId="0" xfId="0" applyNumberFormat="1" applyFont="1" applyBorder="1" applyAlignment="1" applyProtection="1">
      <alignment horizontal="right" vertical="top"/>
    </xf>
    <xf numFmtId="165" fontId="25" fillId="0" borderId="33" xfId="0" applyNumberFormat="1" applyFont="1" applyBorder="1" applyAlignment="1" applyProtection="1">
      <alignment horizontal="right" vertical="top"/>
    </xf>
    <xf numFmtId="164" fontId="16" fillId="0" borderId="45" xfId="0" applyNumberFormat="1" applyFont="1" applyBorder="1" applyAlignment="1" applyProtection="1">
      <alignment horizontal="right" vertical="center"/>
    </xf>
    <xf numFmtId="164" fontId="16" fillId="0" borderId="44" xfId="0" applyNumberFormat="1" applyFont="1" applyBorder="1" applyAlignment="1" applyProtection="1">
      <alignment horizontal="right" vertical="center"/>
    </xf>
    <xf numFmtId="164" fontId="16" fillId="0" borderId="46" xfId="0" applyNumberFormat="1" applyFont="1" applyBorder="1" applyAlignment="1" applyProtection="1">
      <alignment horizontal="right" vertical="center"/>
    </xf>
    <xf numFmtId="164" fontId="18" fillId="0" borderId="7" xfId="18" applyNumberFormat="1" applyFont="1" applyBorder="1" applyAlignment="1" applyProtection="1">
      <alignment horizontal="right" vertical="center"/>
    </xf>
    <xf numFmtId="44" fontId="18" fillId="0" borderId="12" xfId="18" applyFont="1" applyBorder="1" applyAlignment="1" applyProtection="1">
      <alignment horizontal="right" vertical="center"/>
    </xf>
    <xf numFmtId="44" fontId="18" fillId="0" borderId="10" xfId="18" applyFont="1" applyBorder="1" applyAlignment="1" applyProtection="1">
      <alignment horizontal="right" vertical="center"/>
    </xf>
    <xf numFmtId="10" fontId="25" fillId="0" borderId="16" xfId="19" applyNumberFormat="1" applyFont="1" applyBorder="1" applyAlignment="1" applyProtection="1">
      <alignment horizontal="right" vertical="top"/>
    </xf>
    <xf numFmtId="10" fontId="25" fillId="0" borderId="17" xfId="19" applyNumberFormat="1" applyFont="1" applyBorder="1" applyAlignment="1" applyProtection="1">
      <alignment horizontal="right" vertical="top"/>
    </xf>
    <xf numFmtId="0" fontId="18" fillId="0" borderId="25" xfId="0" applyFont="1" applyFill="1" applyBorder="1" applyAlignment="1" applyProtection="1">
      <alignment horizontal="left" vertical="center"/>
    </xf>
    <xf numFmtId="0" fontId="17" fillId="10" borderId="4" xfId="0" applyFont="1" applyFill="1" applyBorder="1" applyAlignment="1" applyProtection="1">
      <alignment vertical="top" wrapText="1"/>
      <protection locked="0"/>
    </xf>
    <xf numFmtId="0" fontId="0" fillId="0" borderId="2" xfId="0" applyFont="1" applyBorder="1" applyProtection="1"/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/>
    </xf>
    <xf numFmtId="0" fontId="17" fillId="10" borderId="6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7" fillId="10" borderId="8" xfId="0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7" fillId="10" borderId="10" xfId="0" applyFont="1" applyFill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7" fillId="10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34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36" xfId="0" applyFont="1" applyBorder="1" applyAlignment="1" applyProtection="1">
      <alignment horizontal="center" vertical="center" wrapText="1"/>
    </xf>
    <xf numFmtId="164" fontId="16" fillId="0" borderId="7" xfId="0" applyNumberFormat="1" applyFont="1" applyBorder="1" applyAlignment="1" applyProtection="1">
      <alignment horizontal="center" vertical="center" wrapText="1"/>
    </xf>
    <xf numFmtId="164" fontId="16" fillId="0" borderId="12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left" vertical="center"/>
    </xf>
    <xf numFmtId="0" fontId="17" fillId="10" borderId="42" xfId="0" applyFont="1" applyFill="1" applyBorder="1" applyAlignment="1" applyProtection="1">
      <alignment vertical="top" wrapText="1"/>
      <protection locked="0"/>
    </xf>
    <xf numFmtId="0" fontId="17" fillId="10" borderId="35" xfId="0" applyFont="1" applyFill="1" applyBorder="1" applyAlignment="1" applyProtection="1">
      <alignment vertical="top" wrapText="1"/>
      <protection locked="0"/>
    </xf>
    <xf numFmtId="0" fontId="17" fillId="10" borderId="36" xfId="0" applyFont="1" applyFill="1" applyBorder="1" applyAlignment="1" applyProtection="1">
      <alignment vertical="top" wrapText="1"/>
      <protection locked="0"/>
    </xf>
    <xf numFmtId="0" fontId="17" fillId="10" borderId="23" xfId="0" applyFont="1" applyFill="1" applyBorder="1" applyAlignment="1" applyProtection="1">
      <alignment vertical="top" wrapText="1"/>
      <protection locked="0"/>
    </xf>
    <xf numFmtId="0" fontId="17" fillId="10" borderId="0" xfId="0" applyFont="1" applyFill="1" applyBorder="1" applyAlignment="1" applyProtection="1">
      <alignment vertical="top" wrapText="1"/>
      <protection locked="0"/>
    </xf>
    <xf numFmtId="0" fontId="17" fillId="10" borderId="9" xfId="0" applyFont="1" applyFill="1" applyBorder="1" applyAlignment="1" applyProtection="1">
      <alignment vertical="top" wrapText="1"/>
      <protection locked="0"/>
    </xf>
    <xf numFmtId="0" fontId="17" fillId="10" borderId="24" xfId="0" applyFont="1" applyFill="1" applyBorder="1" applyAlignment="1" applyProtection="1">
      <alignment vertical="top" wrapText="1"/>
      <protection locked="0"/>
    </xf>
    <xf numFmtId="0" fontId="17" fillId="10" borderId="14" xfId="0" applyFont="1" applyFill="1" applyBorder="1" applyAlignment="1" applyProtection="1">
      <alignment vertical="top" wrapText="1"/>
      <protection locked="0"/>
    </xf>
    <xf numFmtId="0" fontId="17" fillId="10" borderId="22" xfId="0" applyFont="1" applyFill="1" applyBorder="1" applyAlignment="1" applyProtection="1">
      <alignment vertical="top" wrapText="1"/>
      <protection locked="0"/>
    </xf>
    <xf numFmtId="0" fontId="32" fillId="0" borderId="38" xfId="0" applyFont="1" applyFill="1" applyBorder="1" applyAlignment="1" applyProtection="1">
      <alignment horizontal="center" vertical="center"/>
    </xf>
    <xf numFmtId="0" fontId="32" fillId="0" borderId="39" xfId="0" applyFont="1" applyFill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32" fillId="0" borderId="42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7" fillId="10" borderId="12" xfId="0" applyFont="1" applyFill="1" applyBorder="1" applyAlignment="1" applyProtection="1">
      <alignment horizontal="center" vertical="center"/>
      <protection locked="0"/>
    </xf>
    <xf numFmtId="0" fontId="17" fillId="10" borderId="8" xfId="0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Fill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164" fontId="18" fillId="0" borderId="12" xfId="0" applyNumberFormat="1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horizontal="right" vertical="center"/>
    </xf>
    <xf numFmtId="164" fontId="14" fillId="0" borderId="7" xfId="0" applyNumberFormat="1" applyFont="1" applyFill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9" fontId="21" fillId="0" borderId="0" xfId="0" applyNumberFormat="1" applyFont="1" applyBorder="1" applyAlignment="1" applyProtection="1">
      <alignment horizontal="right"/>
    </xf>
    <xf numFmtId="164" fontId="30" fillId="0" borderId="12" xfId="0" applyNumberFormat="1" applyFont="1" applyFill="1" applyBorder="1" applyAlignment="1" applyProtection="1">
      <alignment horizontal="right" vertical="center"/>
    </xf>
    <xf numFmtId="164" fontId="14" fillId="0" borderId="7" xfId="0" applyNumberFormat="1" applyFont="1" applyFill="1" applyBorder="1" applyAlignment="1" applyProtection="1">
      <alignment horizontal="center" vertical="center"/>
    </xf>
    <xf numFmtId="164" fontId="14" fillId="0" borderId="12" xfId="0" applyNumberFormat="1" applyFont="1" applyFill="1" applyBorder="1" applyAlignment="1" applyProtection="1">
      <alignment horizontal="center" vertical="center"/>
    </xf>
    <xf numFmtId="164" fontId="14" fillId="0" borderId="8" xfId="0" applyNumberFormat="1" applyFont="1" applyFill="1" applyBorder="1" applyAlignment="1" applyProtection="1">
      <alignment horizontal="center" vertical="center"/>
    </xf>
    <xf numFmtId="9" fontId="25" fillId="0" borderId="26" xfId="0" applyNumberFormat="1" applyFont="1" applyFill="1" applyBorder="1" applyAlignment="1" applyProtection="1">
      <alignment horizontal="center"/>
    </xf>
    <xf numFmtId="164" fontId="14" fillId="0" borderId="7" xfId="0" applyNumberFormat="1" applyFont="1" applyBorder="1" applyAlignment="1" applyProtection="1">
      <alignment horizontal="right" vertical="center"/>
    </xf>
    <xf numFmtId="9" fontId="21" fillId="0" borderId="0" xfId="0" applyNumberFormat="1" applyFont="1" applyBorder="1" applyAlignment="1" applyProtection="1">
      <alignment horizontal="center"/>
    </xf>
    <xf numFmtId="164" fontId="14" fillId="0" borderId="12" xfId="0" applyNumberFormat="1" applyFont="1" applyBorder="1" applyAlignment="1" applyProtection="1">
      <alignment horizontal="right" vertical="center"/>
    </xf>
    <xf numFmtId="0" fontId="18" fillId="0" borderId="3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/>
    </xf>
    <xf numFmtId="164" fontId="16" fillId="0" borderId="11" xfId="0" applyNumberFormat="1" applyFont="1" applyBorder="1" applyAlignment="1" applyProtection="1">
      <alignment horizontal="center" vertical="center" wrapText="1"/>
    </xf>
    <xf numFmtId="164" fontId="18" fillId="0" borderId="11" xfId="0" applyNumberFormat="1" applyFont="1" applyBorder="1" applyAlignment="1" applyProtection="1">
      <alignment horizontal="center" vertical="center" wrapText="1"/>
    </xf>
    <xf numFmtId="164" fontId="17" fillId="10" borderId="7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right" vertical="center"/>
    </xf>
    <xf numFmtId="164" fontId="16" fillId="0" borderId="20" xfId="0" applyNumberFormat="1" applyFont="1" applyBorder="1" applyAlignment="1" applyProtection="1">
      <alignment horizontal="right" vertical="center" wrapText="1"/>
    </xf>
    <xf numFmtId="164" fontId="16" fillId="0" borderId="16" xfId="0" applyNumberFormat="1" applyFont="1" applyBorder="1" applyAlignment="1" applyProtection="1">
      <alignment horizontal="right" vertical="center" wrapText="1"/>
    </xf>
    <xf numFmtId="164" fontId="16" fillId="0" borderId="17" xfId="0" applyNumberFormat="1" applyFont="1" applyBorder="1" applyAlignment="1" applyProtection="1">
      <alignment horizontal="righ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164" fontId="19" fillId="0" borderId="7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164" fontId="17" fillId="10" borderId="7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12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8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10" xfId="0" applyNumberFormat="1" applyFont="1" applyFill="1" applyBorder="1" applyAlignment="1" applyProtection="1">
      <alignment horizontal="right" vertical="center" wrapText="1"/>
      <protection locked="0"/>
    </xf>
    <xf numFmtId="10" fontId="16" fillId="0" borderId="15" xfId="0" applyNumberFormat="1" applyFont="1" applyBorder="1" applyAlignment="1" applyProtection="1">
      <alignment horizontal="center" wrapText="1"/>
    </xf>
    <xf numFmtId="10" fontId="18" fillId="0" borderId="15" xfId="0" applyNumberFormat="1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/>
    </xf>
    <xf numFmtId="164" fontId="17" fillId="1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Border="1" applyAlignment="1" applyProtection="1">
      <alignment horizontal="right" vertical="center" wrapText="1"/>
    </xf>
    <xf numFmtId="0" fontId="18" fillId="0" borderId="16" xfId="0" applyFont="1" applyBorder="1" applyAlignment="1" applyProtection="1">
      <alignment horizontal="right" vertical="center" wrapText="1"/>
    </xf>
    <xf numFmtId="0" fontId="18" fillId="0" borderId="21" xfId="0" applyFont="1" applyBorder="1" applyAlignment="1" applyProtection="1">
      <alignment horizontal="right" vertical="center" wrapText="1"/>
    </xf>
    <xf numFmtId="164" fontId="16" fillId="0" borderId="32" xfId="0" applyNumberFormat="1" applyFont="1" applyBorder="1" applyAlignment="1" applyProtection="1">
      <alignment horizontal="right" vertical="center" wrapText="1"/>
    </xf>
    <xf numFmtId="164" fontId="16" fillId="0" borderId="21" xfId="0" applyNumberFormat="1" applyFont="1" applyBorder="1" applyAlignment="1" applyProtection="1">
      <alignment horizontal="right" vertical="center" wrapText="1"/>
    </xf>
    <xf numFmtId="0" fontId="18" fillId="0" borderId="15" xfId="0" applyFont="1" applyBorder="1" applyAlignment="1" applyProtection="1">
      <alignment horizontal="left" vertical="center"/>
    </xf>
    <xf numFmtId="165" fontId="25" fillId="0" borderId="0" xfId="0" applyNumberFormat="1" applyFont="1" applyBorder="1" applyAlignment="1" applyProtection="1">
      <alignment horizontal="right" vertical="top" wrapText="1"/>
    </xf>
    <xf numFmtId="164" fontId="16" fillId="0" borderId="7" xfId="0" applyNumberFormat="1" applyFont="1" applyBorder="1" applyAlignment="1" applyProtection="1">
      <alignment horizontal="right" vertical="center"/>
    </xf>
    <xf numFmtId="164" fontId="16" fillId="0" borderId="12" xfId="0" applyNumberFormat="1" applyFont="1" applyBorder="1" applyAlignment="1" applyProtection="1">
      <alignment horizontal="right" vertical="center"/>
    </xf>
    <xf numFmtId="0" fontId="16" fillId="0" borderId="30" xfId="0" applyFont="1" applyBorder="1" applyAlignment="1" applyProtection="1">
      <alignment horizontal="left" vertical="center"/>
    </xf>
    <xf numFmtId="0" fontId="17" fillId="10" borderId="12" xfId="0" applyFont="1" applyFill="1" applyBorder="1" applyAlignment="1" applyProtection="1">
      <alignment horizontal="left" vertical="center"/>
      <protection locked="0"/>
    </xf>
    <xf numFmtId="0" fontId="17" fillId="10" borderId="33" xfId="0" applyFont="1" applyFill="1" applyBorder="1" applyAlignment="1" applyProtection="1">
      <alignment horizontal="left" vertical="center"/>
      <protection locked="0"/>
    </xf>
    <xf numFmtId="0" fontId="17" fillId="10" borderId="21" xfId="0" applyFont="1" applyFill="1" applyBorder="1" applyAlignment="1" applyProtection="1">
      <alignment horizontal="left" vertical="center"/>
      <protection locked="0"/>
    </xf>
    <xf numFmtId="0" fontId="17" fillId="10" borderId="16" xfId="0" applyFont="1" applyFill="1" applyBorder="1" applyAlignment="1" applyProtection="1">
      <alignment horizontal="left" vertical="center"/>
      <protection locked="0"/>
    </xf>
    <xf numFmtId="0" fontId="17" fillId="10" borderId="17" xfId="0" applyFont="1" applyFill="1" applyBorder="1" applyAlignment="1" applyProtection="1">
      <alignment horizontal="left" vertical="center"/>
      <protection locked="0"/>
    </xf>
    <xf numFmtId="0" fontId="16" fillId="11" borderId="7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2" fillId="0" borderId="38" xfId="0" applyFont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center" vertical="center"/>
    </xf>
    <xf numFmtId="0" fontId="17" fillId="10" borderId="19" xfId="0" applyFont="1" applyFill="1" applyBorder="1" applyAlignment="1" applyProtection="1">
      <alignment horizontal="center" vertical="center"/>
      <protection locked="0"/>
    </xf>
    <xf numFmtId="0" fontId="17" fillId="10" borderId="5" xfId="0" applyFont="1" applyFill="1" applyBorder="1" applyAlignment="1" applyProtection="1">
      <alignment horizontal="center" vertical="center"/>
      <protection locked="0"/>
    </xf>
    <xf numFmtId="0" fontId="17" fillId="10" borderId="36" xfId="0" applyFont="1" applyFill="1" applyBorder="1" applyAlignment="1" applyProtection="1">
      <alignment horizontal="left" vertical="center"/>
      <protection locked="0"/>
    </xf>
    <xf numFmtId="0" fontId="17" fillId="10" borderId="41" xfId="0" applyFont="1" applyFill="1" applyBorder="1" applyAlignment="1" applyProtection="1">
      <alignment horizontal="left" vertical="center"/>
      <protection locked="0"/>
    </xf>
    <xf numFmtId="0" fontId="17" fillId="10" borderId="26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</xf>
    <xf numFmtId="9" fontId="25" fillId="0" borderId="33" xfId="0" applyNumberFormat="1" applyFont="1" applyFill="1" applyBorder="1" applyAlignment="1" applyProtection="1">
      <alignment horizontal="right" vertical="top"/>
    </xf>
    <xf numFmtId="0" fontId="16" fillId="0" borderId="43" xfId="0" applyFont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9" fontId="25" fillId="0" borderId="0" xfId="0" applyNumberFormat="1" applyFont="1" applyFill="1" applyBorder="1" applyAlignment="1" applyProtection="1">
      <alignment horizontal="right" vertical="top"/>
    </xf>
    <xf numFmtId="6" fontId="25" fillId="0" borderId="0" xfId="0" applyNumberFormat="1" applyFont="1" applyFill="1" applyBorder="1" applyAlignment="1" applyProtection="1">
      <alignment horizontal="right" vertical="top"/>
    </xf>
    <xf numFmtId="164" fontId="14" fillId="0" borderId="11" xfId="0" applyNumberFormat="1" applyFont="1" applyFill="1" applyBorder="1" applyAlignment="1" applyProtection="1">
      <alignment horizontal="right" vertical="center" wrapText="1"/>
    </xf>
    <xf numFmtId="164" fontId="14" fillId="0" borderId="7" xfId="0" applyNumberFormat="1" applyFont="1" applyFill="1" applyBorder="1" applyAlignment="1" applyProtection="1">
      <alignment horizontal="right" vertical="center" wrapText="1"/>
    </xf>
    <xf numFmtId="164" fontId="14" fillId="0" borderId="12" xfId="0" applyNumberFormat="1" applyFont="1" applyFill="1" applyBorder="1" applyAlignment="1" applyProtection="1">
      <alignment horizontal="right" vertical="center" wrapText="1"/>
    </xf>
    <xf numFmtId="164" fontId="14" fillId="0" borderId="8" xfId="0" applyNumberFormat="1" applyFont="1" applyFill="1" applyBorder="1" applyAlignment="1" applyProtection="1">
      <alignment horizontal="right" vertical="center" wrapText="1"/>
    </xf>
  </cellXfs>
  <cellStyles count="21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Millares" xfId="20" builtinId="3"/>
    <cellStyle name="Moneda" xfId="18" builtinId="4"/>
    <cellStyle name="Neutral" xfId="10" xr:uid="{00000000-0005-0000-0000-00000F000000}"/>
    <cellStyle name="Normal" xfId="0" builtinId="0"/>
    <cellStyle name="Note" xfId="5" xr:uid="{00000000-0005-0000-0000-00000A000000}"/>
    <cellStyle name="Porcentaje" xfId="19" builtinId="5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97519</xdr:colOff>
      <xdr:row>0</xdr:row>
      <xdr:rowOff>0</xdr:rowOff>
    </xdr:from>
    <xdr:to>
      <xdr:col>11</xdr:col>
      <xdr:colOff>81643</xdr:colOff>
      <xdr:row>3</xdr:row>
      <xdr:rowOff>65099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328840" y="0"/>
          <a:ext cx="1589767" cy="8202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7BC65"/>
    <pageSetUpPr fitToPage="1"/>
  </sheetPr>
  <dimension ref="A1:AMD129"/>
  <sheetViews>
    <sheetView showGridLines="0" tabSelected="1" zoomScale="140" zoomScaleNormal="140" zoomScaleSheetLayoutView="120" zoomScalePageLayoutView="80" workbookViewId="0">
      <selection activeCell="AT67" sqref="AT67"/>
    </sheetView>
  </sheetViews>
  <sheetFormatPr baseColWidth="10" defaultColWidth="9.140625" defaultRowHeight="12.75" x14ac:dyDescent="0.2"/>
  <cols>
    <col min="1" max="1" width="0.7109375" style="1" customWidth="1"/>
    <col min="2" max="10" width="2.7109375" style="1" customWidth="1"/>
    <col min="11" max="11" width="2" style="1" customWidth="1"/>
    <col min="12" max="19" width="2.7109375" style="1" customWidth="1"/>
    <col min="20" max="20" width="2.5703125" style="1" customWidth="1"/>
    <col min="21" max="33" width="2.7109375" style="1" customWidth="1"/>
    <col min="34" max="34" width="3.140625" style="1" customWidth="1"/>
    <col min="35" max="45" width="2.7109375" style="1" customWidth="1"/>
    <col min="46" max="46" width="11.7109375" style="1" customWidth="1"/>
    <col min="47" max="47" width="19.42578125" style="1" customWidth="1"/>
    <col min="48" max="48" width="11.7109375" style="1" customWidth="1"/>
    <col min="49" max="1018" width="14.42578125" style="1" customWidth="1"/>
    <col min="1019" max="1022" width="14.42578125" customWidth="1"/>
  </cols>
  <sheetData>
    <row r="1" spans="1:1018" ht="3.75" customHeight="1" x14ac:dyDescent="0.2">
      <c r="A1" s="1">
        <v>5</v>
      </c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25.5" customHeight="1" x14ac:dyDescent="0.2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 t="s">
        <v>0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30" customHeight="1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 t="s">
        <v>64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 ht="11.25" customHeight="1" x14ac:dyDescent="0.2">
      <c r="B4" s="5"/>
      <c r="C4" s="31" t="s">
        <v>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24" customHeight="1" x14ac:dyDescent="0.2">
      <c r="B5" s="161" t="s">
        <v>18</v>
      </c>
      <c r="C5" s="162"/>
      <c r="D5" s="163" t="s">
        <v>1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13.9" customHeight="1" x14ac:dyDescent="0.2">
      <c r="B6" s="32">
        <v>1</v>
      </c>
      <c r="C6" s="133" t="s">
        <v>2</v>
      </c>
      <c r="D6" s="133"/>
      <c r="E6" s="133"/>
      <c r="F6" s="133"/>
      <c r="G6" s="133"/>
      <c r="H6" s="133"/>
      <c r="I6" s="133"/>
      <c r="J6" s="133"/>
      <c r="K6" s="133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3.9" customHeight="1" x14ac:dyDescent="0.2">
      <c r="B7" s="32">
        <v>2</v>
      </c>
      <c r="C7" s="135" t="s">
        <v>3</v>
      </c>
      <c r="D7" s="136"/>
      <c r="E7" s="136"/>
      <c r="F7" s="136"/>
      <c r="G7" s="136"/>
      <c r="H7" s="136"/>
      <c r="I7" s="136"/>
      <c r="J7" s="136"/>
      <c r="K7" s="136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8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10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12.75" customHeight="1" x14ac:dyDescent="0.2">
      <c r="B8" s="32">
        <v>3</v>
      </c>
      <c r="C8" s="135" t="s">
        <v>4</v>
      </c>
      <c r="D8" s="136"/>
      <c r="E8" s="136"/>
      <c r="F8" s="136"/>
      <c r="G8" s="136"/>
      <c r="H8" s="136"/>
      <c r="I8" s="136"/>
      <c r="J8" s="136"/>
      <c r="K8" s="136"/>
      <c r="L8" s="138" t="s">
        <v>5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  <c r="X8" s="32">
        <v>4</v>
      </c>
      <c r="Y8" s="135" t="s">
        <v>6</v>
      </c>
      <c r="Z8" s="136"/>
      <c r="AA8" s="136"/>
      <c r="AB8" s="136"/>
      <c r="AC8" s="136"/>
      <c r="AD8" s="136"/>
      <c r="AE8" s="136"/>
      <c r="AF8" s="136"/>
      <c r="AG8" s="136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3.9" customHeight="1" x14ac:dyDescent="0.2">
      <c r="B9" s="32">
        <v>5</v>
      </c>
      <c r="C9" s="77" t="s">
        <v>7</v>
      </c>
      <c r="D9" s="141"/>
      <c r="E9" s="141"/>
      <c r="F9" s="141"/>
      <c r="G9" s="141"/>
      <c r="H9" s="141"/>
      <c r="I9" s="141"/>
      <c r="J9" s="141"/>
      <c r="K9" s="141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X9" s="32">
        <v>6</v>
      </c>
      <c r="Y9" s="77" t="s">
        <v>8</v>
      </c>
      <c r="Z9" s="77"/>
      <c r="AA9" s="77"/>
      <c r="AB9" s="77"/>
      <c r="AC9" s="77"/>
      <c r="AD9" s="77"/>
      <c r="AE9" s="77"/>
      <c r="AF9" s="77"/>
      <c r="AG9" s="77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0.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</row>
    <row r="11" spans="1:1018" ht="24" customHeight="1" x14ac:dyDescent="0.2">
      <c r="B11" s="245" t="s">
        <v>65</v>
      </c>
      <c r="C11" s="246"/>
      <c r="D11" s="163" t="s">
        <v>76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5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</row>
    <row r="12" spans="1:1018" ht="14.25" customHeight="1" x14ac:dyDescent="0.2">
      <c r="B12" s="32">
        <v>7</v>
      </c>
      <c r="C12" s="30" t="s">
        <v>77</v>
      </c>
      <c r="D12" s="30"/>
      <c r="E12" s="247"/>
      <c r="F12" s="247"/>
      <c r="G12" s="247"/>
      <c r="H12" s="247"/>
      <c r="I12" s="247"/>
      <c r="J12" s="247"/>
      <c r="K12" s="248"/>
      <c r="L12" s="32">
        <v>8</v>
      </c>
      <c r="M12" s="172" t="s">
        <v>78</v>
      </c>
      <c r="N12" s="172"/>
      <c r="O12" s="172"/>
      <c r="P12" s="172"/>
      <c r="Q12" s="172"/>
      <c r="R12" s="172"/>
      <c r="S12" s="172"/>
      <c r="T12" s="172"/>
      <c r="U12" s="134"/>
      <c r="V12" s="134"/>
      <c r="W12" s="134"/>
      <c r="X12" s="249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</row>
    <row r="13" spans="1:1018" ht="14.25" customHeight="1" x14ac:dyDescent="0.2">
      <c r="B13" s="32">
        <v>9</v>
      </c>
      <c r="C13" s="135" t="s">
        <v>4</v>
      </c>
      <c r="D13" s="136"/>
      <c r="E13" s="136"/>
      <c r="F13" s="136"/>
      <c r="G13" s="136"/>
      <c r="H13" s="136"/>
      <c r="I13" s="136"/>
      <c r="J13" s="136"/>
      <c r="K13" s="136"/>
      <c r="L13" s="250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237"/>
      <c r="X13" s="33">
        <v>10</v>
      </c>
      <c r="Y13" s="135" t="s">
        <v>6</v>
      </c>
      <c r="Z13" s="136"/>
      <c r="AA13" s="136"/>
      <c r="AB13" s="136"/>
      <c r="AC13" s="136"/>
      <c r="AD13" s="136"/>
      <c r="AE13" s="136"/>
      <c r="AF13" s="136"/>
      <c r="AG13" s="136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 ht="14.25" customHeight="1" x14ac:dyDescent="0.2">
      <c r="B14" s="32">
        <v>11</v>
      </c>
      <c r="C14" s="236" t="s">
        <v>7</v>
      </c>
      <c r="D14" s="135"/>
      <c r="E14" s="135"/>
      <c r="F14" s="135"/>
      <c r="G14" s="135"/>
      <c r="H14" s="135"/>
      <c r="I14" s="135"/>
      <c r="J14" s="135"/>
      <c r="K14" s="135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237"/>
      <c r="X14" s="33">
        <v>12</v>
      </c>
      <c r="Y14" s="135" t="s">
        <v>8</v>
      </c>
      <c r="Z14" s="135"/>
      <c r="AA14" s="135"/>
      <c r="AB14" s="135"/>
      <c r="AC14" s="135"/>
      <c r="AD14" s="135"/>
      <c r="AE14" s="135"/>
      <c r="AF14" s="135"/>
      <c r="AG14" s="135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14.25" customHeight="1" x14ac:dyDescent="0.2">
      <c r="B15" s="32">
        <v>13</v>
      </c>
      <c r="C15" s="236" t="s">
        <v>79</v>
      </c>
      <c r="D15" s="136"/>
      <c r="E15" s="136"/>
      <c r="F15" s="136"/>
      <c r="G15" s="136"/>
      <c r="H15" s="136"/>
      <c r="I15" s="136"/>
      <c r="J15" s="136"/>
      <c r="K15" s="136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 ht="14.25" customHeight="1" x14ac:dyDescent="0.2">
      <c r="B16" s="32">
        <v>14</v>
      </c>
      <c r="C16" s="236" t="s">
        <v>82</v>
      </c>
      <c r="D16" s="136"/>
      <c r="E16" s="136"/>
      <c r="F16" s="136"/>
      <c r="G16" s="136"/>
      <c r="H16" s="136"/>
      <c r="I16" s="136"/>
      <c r="J16" s="136"/>
      <c r="K16" s="136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51"/>
      <c r="Y16" s="237"/>
      <c r="Z16" s="237"/>
      <c r="AA16" s="237"/>
      <c r="AB16" s="237"/>
      <c r="AC16" s="252" t="s">
        <v>83</v>
      </c>
      <c r="AD16" s="252"/>
      <c r="AE16" s="252"/>
      <c r="AF16" s="252"/>
      <c r="AG16" s="252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2:1018" ht="14.25" customHeight="1" x14ac:dyDescent="0.2">
      <c r="B17" s="32">
        <v>15</v>
      </c>
      <c r="C17" s="76" t="s">
        <v>80</v>
      </c>
      <c r="D17" s="141"/>
      <c r="E17" s="141"/>
      <c r="F17" s="141"/>
      <c r="G17" s="141"/>
      <c r="H17" s="141"/>
      <c r="I17" s="141"/>
      <c r="J17" s="141"/>
      <c r="K17" s="141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33">
        <v>16</v>
      </c>
      <c r="Y17" s="76" t="s">
        <v>81</v>
      </c>
      <c r="Z17" s="77"/>
      <c r="AA17" s="77"/>
      <c r="AB17" s="77"/>
      <c r="AC17" s="77"/>
      <c r="AD17" s="77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2:1018" ht="14.2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2:1018" ht="24" customHeight="1" x14ac:dyDescent="0.2">
      <c r="B19" s="166" t="s">
        <v>66</v>
      </c>
      <c r="C19" s="162"/>
      <c r="D19" s="163" t="s">
        <v>9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5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2:1018" ht="13.9" customHeight="1" x14ac:dyDescent="0.2">
      <c r="B20" s="32">
        <v>17</v>
      </c>
      <c r="C20" s="142" t="s">
        <v>19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2:1018" ht="13.9" customHeight="1" x14ac:dyDescent="0.2">
      <c r="B21" s="25"/>
      <c r="C21" s="167" t="s">
        <v>43</v>
      </c>
      <c r="D21" s="167"/>
      <c r="E21" s="167"/>
      <c r="F21" s="167"/>
      <c r="G21" s="167"/>
      <c r="H21" s="167"/>
      <c r="I21" s="167"/>
      <c r="J21" s="167"/>
      <c r="K21" s="167"/>
      <c r="L21" s="143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2:1018" ht="6" customHeight="1" x14ac:dyDescent="0.2">
      <c r="B22" s="3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</row>
    <row r="23" spans="2:1018" ht="13.9" customHeight="1" x14ac:dyDescent="0.2">
      <c r="B23" s="32">
        <v>18</v>
      </c>
      <c r="C23" s="144" t="s">
        <v>10</v>
      </c>
      <c r="D23" s="144"/>
      <c r="E23" s="144"/>
      <c r="F23" s="144"/>
      <c r="G23" s="144"/>
      <c r="H23" s="144"/>
      <c r="I23" s="144"/>
      <c r="J23" s="144"/>
      <c r="K23" s="144"/>
      <c r="L23" s="99" t="s">
        <v>42</v>
      </c>
      <c r="M23" s="99"/>
      <c r="N23" s="99"/>
      <c r="O23" s="99"/>
      <c r="P23" s="99"/>
      <c r="Q23" s="99"/>
      <c r="R23" s="99"/>
      <c r="S23" s="99" t="s">
        <v>41</v>
      </c>
      <c r="T23" s="99"/>
      <c r="U23" s="99"/>
      <c r="V23" s="99"/>
      <c r="W23" s="99"/>
      <c r="X23" s="99"/>
      <c r="Y23" s="99"/>
      <c r="Z23" s="99" t="s">
        <v>40</v>
      </c>
      <c r="AA23" s="99"/>
      <c r="AB23" s="99"/>
      <c r="AC23" s="99"/>
      <c r="AD23" s="99"/>
      <c r="AE23" s="99"/>
      <c r="AF23" s="99"/>
      <c r="AG23" s="99" t="s">
        <v>72</v>
      </c>
      <c r="AH23" s="99"/>
      <c r="AI23" s="99"/>
      <c r="AJ23" s="99"/>
      <c r="AK23" s="99"/>
      <c r="AL23" s="99"/>
      <c r="AM23" s="99"/>
      <c r="AN23" s="29"/>
      <c r="AO23" s="29"/>
      <c r="AP23" s="29"/>
      <c r="AQ23" s="29"/>
      <c r="AR23" s="29"/>
      <c r="AS23" s="40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2:1018" ht="13.9" customHeight="1" x14ac:dyDescent="0.2">
      <c r="B24" s="25"/>
      <c r="C24" s="29" t="s">
        <v>71</v>
      </c>
      <c r="D24" s="29"/>
      <c r="E24" s="29"/>
      <c r="F24" s="29"/>
      <c r="G24" s="29"/>
      <c r="H24" s="29"/>
      <c r="I24" s="29"/>
      <c r="J24" s="29"/>
      <c r="K24" s="29"/>
      <c r="L24" s="143"/>
      <c r="M24" s="143"/>
      <c r="N24" s="143"/>
      <c r="O24" s="143"/>
      <c r="P24" s="143"/>
      <c r="Q24" s="82" t="str">
        <f>IF(L24="","",IF(L24=0,0,L24/$AG$24))</f>
        <v/>
      </c>
      <c r="R24" s="83"/>
      <c r="S24" s="143"/>
      <c r="T24" s="143"/>
      <c r="U24" s="143"/>
      <c r="V24" s="143"/>
      <c r="W24" s="143"/>
      <c r="X24" s="96" t="str">
        <f>IF(S24="","",IF(S24=0,0,S24/$AG$24))</f>
        <v/>
      </c>
      <c r="Y24" s="97"/>
      <c r="Z24" s="143"/>
      <c r="AA24" s="143"/>
      <c r="AB24" s="143"/>
      <c r="AC24" s="143"/>
      <c r="AD24" s="143"/>
      <c r="AE24" s="82" t="str">
        <f>IF(Z24="","",IF(Z24=0,0,Z24/$AG$24))</f>
        <v/>
      </c>
      <c r="AF24" s="83"/>
      <c r="AG24" s="242">
        <f>L24+S24+Z24</f>
        <v>0</v>
      </c>
      <c r="AH24" s="242"/>
      <c r="AI24" s="242"/>
      <c r="AJ24" s="242"/>
      <c r="AK24" s="242"/>
      <c r="AL24" s="82">
        <f>IF(AG24="","",IF(AG24=0,0,AG24/$AG$24))</f>
        <v>0</v>
      </c>
      <c r="AM24" s="83"/>
      <c r="AN24" s="29"/>
      <c r="AO24" s="29"/>
      <c r="AP24" s="29"/>
      <c r="AQ24" s="29"/>
      <c r="AR24" s="29"/>
      <c r="AS24" s="40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</row>
    <row r="25" spans="2:1018" ht="13.9" customHeight="1" x14ac:dyDescent="0.2">
      <c r="B25" s="25"/>
      <c r="C25" s="167" t="s">
        <v>73</v>
      </c>
      <c r="D25" s="167"/>
      <c r="E25" s="167"/>
      <c r="F25" s="167"/>
      <c r="G25" s="167"/>
      <c r="H25" s="29"/>
      <c r="I25" s="29"/>
      <c r="J25" s="29"/>
      <c r="K25" s="29"/>
      <c r="L25" s="143"/>
      <c r="M25" s="168"/>
      <c r="N25" s="168"/>
      <c r="O25" s="168"/>
      <c r="P25" s="168"/>
      <c r="Q25" s="41"/>
      <c r="R25" s="42"/>
      <c r="S25" s="143"/>
      <c r="T25" s="168"/>
      <c r="U25" s="168"/>
      <c r="V25" s="168"/>
      <c r="W25" s="168"/>
      <c r="X25" s="41"/>
      <c r="Y25" s="42"/>
      <c r="Z25" s="143"/>
      <c r="AA25" s="168"/>
      <c r="AB25" s="168"/>
      <c r="AC25" s="168"/>
      <c r="AD25" s="168"/>
      <c r="AE25" s="41"/>
      <c r="AF25" s="42"/>
      <c r="AG25" s="243">
        <f>L25+S25+Z25</f>
        <v>0</v>
      </c>
      <c r="AH25" s="244"/>
      <c r="AI25" s="244"/>
      <c r="AJ25" s="244"/>
      <c r="AK25" s="244"/>
      <c r="AL25" s="43"/>
      <c r="AM25" s="44"/>
      <c r="AN25" s="29"/>
      <c r="AO25" s="29"/>
      <c r="AP25" s="29"/>
      <c r="AQ25" s="29"/>
      <c r="AR25" s="29"/>
      <c r="AS25" s="40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</row>
    <row r="26" spans="2:1018" ht="13.9" customHeight="1" x14ac:dyDescent="0.2">
      <c r="B26" s="25"/>
      <c r="C26" s="167" t="s">
        <v>74</v>
      </c>
      <c r="D26" s="167"/>
      <c r="E26" s="167"/>
      <c r="F26" s="167"/>
      <c r="G26" s="167"/>
      <c r="H26" s="29"/>
      <c r="I26" s="29"/>
      <c r="J26" s="29"/>
      <c r="K26" s="29"/>
      <c r="L26" s="143"/>
      <c r="M26" s="168"/>
      <c r="N26" s="168"/>
      <c r="O26" s="168"/>
      <c r="P26" s="168"/>
      <c r="Q26" s="41"/>
      <c r="R26" s="42"/>
      <c r="S26" s="143"/>
      <c r="T26" s="168"/>
      <c r="U26" s="168"/>
      <c r="V26" s="168"/>
      <c r="W26" s="168"/>
      <c r="X26" s="41"/>
      <c r="Y26" s="42"/>
      <c r="Z26" s="143"/>
      <c r="AA26" s="168"/>
      <c r="AB26" s="168"/>
      <c r="AC26" s="168"/>
      <c r="AD26" s="168"/>
      <c r="AE26" s="41"/>
      <c r="AF26" s="42"/>
      <c r="AG26" s="243">
        <f>L26+S26+Z26</f>
        <v>0</v>
      </c>
      <c r="AH26" s="244"/>
      <c r="AI26" s="244"/>
      <c r="AJ26" s="244"/>
      <c r="AK26" s="244"/>
      <c r="AL26" s="43"/>
      <c r="AM26" s="44"/>
      <c r="AN26" s="29"/>
      <c r="AO26" s="29"/>
      <c r="AP26" s="29"/>
      <c r="AQ26" s="29"/>
      <c r="AR26" s="29"/>
      <c r="AS26" s="40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</row>
    <row r="27" spans="2:1018" ht="13.9" customHeight="1" x14ac:dyDescent="0.2">
      <c r="B27" s="32">
        <v>19</v>
      </c>
      <c r="C27" s="144" t="s">
        <v>12</v>
      </c>
      <c r="D27" s="144"/>
      <c r="E27" s="144"/>
      <c r="F27" s="144"/>
      <c r="G27" s="144"/>
      <c r="H27" s="144"/>
      <c r="I27" s="144"/>
      <c r="J27" s="144"/>
      <c r="K27" s="144"/>
      <c r="L27" s="99" t="s">
        <v>42</v>
      </c>
      <c r="M27" s="99"/>
      <c r="N27" s="99"/>
      <c r="O27" s="99"/>
      <c r="P27" s="99"/>
      <c r="Q27" s="99"/>
      <c r="R27" s="99"/>
      <c r="S27" s="99" t="s">
        <v>41</v>
      </c>
      <c r="T27" s="99"/>
      <c r="U27" s="99"/>
      <c r="V27" s="99"/>
      <c r="W27" s="99"/>
      <c r="X27" s="99"/>
      <c r="Y27" s="99"/>
      <c r="Z27" s="99" t="s">
        <v>40</v>
      </c>
      <c r="AA27" s="99"/>
      <c r="AB27" s="99"/>
      <c r="AC27" s="99"/>
      <c r="AD27" s="99"/>
      <c r="AE27" s="99"/>
      <c r="AF27" s="99"/>
      <c r="AG27" s="99" t="s">
        <v>72</v>
      </c>
      <c r="AH27" s="99"/>
      <c r="AI27" s="99"/>
      <c r="AJ27" s="99"/>
      <c r="AK27" s="99"/>
      <c r="AL27" s="99"/>
      <c r="AM27" s="99"/>
      <c r="AN27" s="29"/>
      <c r="AO27" s="29"/>
      <c r="AP27" s="29"/>
      <c r="AQ27" s="29"/>
      <c r="AR27" s="29"/>
      <c r="AS27" s="40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</row>
    <row r="28" spans="2:1018" ht="13.9" customHeight="1" x14ac:dyDescent="0.2">
      <c r="B28" s="25"/>
      <c r="C28" s="29" t="s">
        <v>13</v>
      </c>
      <c r="D28" s="29"/>
      <c r="E28" s="29"/>
      <c r="F28" s="29"/>
      <c r="G28" s="29"/>
      <c r="H28" s="29"/>
      <c r="I28" s="29"/>
      <c r="J28" s="29"/>
      <c r="K28" s="29"/>
      <c r="L28" s="100"/>
      <c r="M28" s="101"/>
      <c r="N28" s="101"/>
      <c r="O28" s="101"/>
      <c r="P28" s="101"/>
      <c r="Q28" s="101"/>
      <c r="R28" s="102"/>
      <c r="S28" s="100"/>
      <c r="T28" s="101"/>
      <c r="U28" s="101"/>
      <c r="V28" s="101"/>
      <c r="W28" s="101"/>
      <c r="X28" s="101"/>
      <c r="Y28" s="102"/>
      <c r="Z28" s="100"/>
      <c r="AA28" s="101"/>
      <c r="AB28" s="101"/>
      <c r="AC28" s="101"/>
      <c r="AD28" s="101"/>
      <c r="AE28" s="101"/>
      <c r="AF28" s="102"/>
      <c r="AG28" s="103">
        <f>L28+S28+Z28</f>
        <v>0</v>
      </c>
      <c r="AH28" s="104"/>
      <c r="AI28" s="104"/>
      <c r="AJ28" s="104"/>
      <c r="AK28" s="104"/>
      <c r="AL28" s="104"/>
      <c r="AM28" s="105"/>
      <c r="AN28" s="29"/>
      <c r="AO28" s="29"/>
      <c r="AP28" s="29"/>
      <c r="AQ28" s="29"/>
      <c r="AR28" s="29"/>
      <c r="AS28" s="40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</row>
    <row r="29" spans="2:1018" ht="13.9" customHeight="1" x14ac:dyDescent="0.2">
      <c r="B29" s="25"/>
      <c r="C29" s="29" t="s">
        <v>14</v>
      </c>
      <c r="D29" s="29"/>
      <c r="E29" s="29"/>
      <c r="F29" s="29"/>
      <c r="G29" s="29"/>
      <c r="H29" s="29"/>
      <c r="I29" s="29"/>
      <c r="J29" s="29"/>
      <c r="K29" s="29"/>
      <c r="L29" s="100"/>
      <c r="M29" s="101"/>
      <c r="N29" s="101"/>
      <c r="O29" s="101"/>
      <c r="P29" s="101"/>
      <c r="Q29" s="101"/>
      <c r="R29" s="102"/>
      <c r="S29" s="100"/>
      <c r="T29" s="101"/>
      <c r="U29" s="101"/>
      <c r="V29" s="101"/>
      <c r="W29" s="101"/>
      <c r="X29" s="101"/>
      <c r="Y29" s="102"/>
      <c r="Z29" s="100"/>
      <c r="AA29" s="101"/>
      <c r="AB29" s="101"/>
      <c r="AC29" s="101"/>
      <c r="AD29" s="101"/>
      <c r="AE29" s="101"/>
      <c r="AF29" s="102"/>
      <c r="AG29" s="103">
        <f>L29+S29+Z29</f>
        <v>0</v>
      </c>
      <c r="AH29" s="104"/>
      <c r="AI29" s="104"/>
      <c r="AJ29" s="104"/>
      <c r="AK29" s="104"/>
      <c r="AL29" s="104"/>
      <c r="AM29" s="105"/>
      <c r="AN29" s="29"/>
      <c r="AO29" s="29"/>
      <c r="AP29" s="29"/>
      <c r="AQ29" s="29"/>
      <c r="AR29" s="29"/>
      <c r="AS29" s="40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</row>
    <row r="30" spans="2:1018" ht="13.9" customHeight="1" x14ac:dyDescent="0.2">
      <c r="B30" s="25"/>
      <c r="C30" s="29" t="s">
        <v>15</v>
      </c>
      <c r="D30" s="29"/>
      <c r="E30" s="29"/>
      <c r="F30" s="29"/>
      <c r="G30" s="29"/>
      <c r="H30" s="29"/>
      <c r="I30" s="29"/>
      <c r="J30" s="29"/>
      <c r="K30" s="29"/>
      <c r="L30" s="100"/>
      <c r="M30" s="101"/>
      <c r="N30" s="101"/>
      <c r="O30" s="101"/>
      <c r="P30" s="101"/>
      <c r="Q30" s="101"/>
      <c r="R30" s="102"/>
      <c r="S30" s="100"/>
      <c r="T30" s="101"/>
      <c r="U30" s="101"/>
      <c r="V30" s="101"/>
      <c r="W30" s="101"/>
      <c r="X30" s="101"/>
      <c r="Y30" s="102"/>
      <c r="Z30" s="100"/>
      <c r="AA30" s="101"/>
      <c r="AB30" s="101"/>
      <c r="AC30" s="101"/>
      <c r="AD30" s="101"/>
      <c r="AE30" s="101"/>
      <c r="AF30" s="102"/>
      <c r="AG30" s="103">
        <f>L30+S30+Z30</f>
        <v>0</v>
      </c>
      <c r="AH30" s="104"/>
      <c r="AI30" s="104"/>
      <c r="AJ30" s="104"/>
      <c r="AK30" s="104"/>
      <c r="AL30" s="104"/>
      <c r="AM30" s="105"/>
      <c r="AN30" s="29"/>
      <c r="AO30" s="29"/>
      <c r="AP30" s="29"/>
      <c r="AQ30" s="29"/>
      <c r="AR30" s="29"/>
      <c r="AS30" s="4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</row>
    <row r="31" spans="2:1018" ht="13.9" customHeight="1" x14ac:dyDescent="0.2">
      <c r="B31" s="25"/>
      <c r="C31" s="29"/>
      <c r="D31" s="29"/>
      <c r="E31" s="29"/>
      <c r="F31" s="29"/>
      <c r="G31" s="29"/>
      <c r="H31" s="29"/>
      <c r="I31" s="29"/>
      <c r="J31" s="29"/>
      <c r="K31" s="29"/>
      <c r="L31" s="90">
        <f>L28+L29+L30</f>
        <v>0</v>
      </c>
      <c r="M31" s="91"/>
      <c r="N31" s="91"/>
      <c r="O31" s="91"/>
      <c r="P31" s="91"/>
      <c r="Q31" s="91"/>
      <c r="R31" s="92"/>
      <c r="S31" s="90">
        <f t="shared" ref="S31" si="0">S28+S29+S30</f>
        <v>0</v>
      </c>
      <c r="T31" s="91"/>
      <c r="U31" s="91"/>
      <c r="V31" s="91"/>
      <c r="W31" s="91"/>
      <c r="X31" s="91"/>
      <c r="Y31" s="92"/>
      <c r="Z31" s="90">
        <f t="shared" ref="Z31" si="1">Z28+Z29+Z30</f>
        <v>0</v>
      </c>
      <c r="AA31" s="91"/>
      <c r="AB31" s="91"/>
      <c r="AC31" s="91"/>
      <c r="AD31" s="91"/>
      <c r="AE31" s="91"/>
      <c r="AF31" s="92"/>
      <c r="AG31" s="103">
        <f>AG28+AG29+AG30</f>
        <v>0</v>
      </c>
      <c r="AH31" s="104"/>
      <c r="AI31" s="104"/>
      <c r="AJ31" s="104"/>
      <c r="AK31" s="104"/>
      <c r="AL31" s="104"/>
      <c r="AM31" s="105"/>
      <c r="AN31" s="29"/>
      <c r="AO31" s="29"/>
      <c r="AP31" s="29"/>
      <c r="AQ31" s="29"/>
      <c r="AR31" s="29"/>
      <c r="AS31" s="40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</row>
    <row r="32" spans="2:1018" ht="13.9" customHeight="1" x14ac:dyDescent="0.2">
      <c r="B32" s="59">
        <v>20</v>
      </c>
      <c r="C32" s="98" t="s">
        <v>75</v>
      </c>
      <c r="D32" s="98"/>
      <c r="E32" s="98"/>
      <c r="F32" s="98"/>
      <c r="G32" s="98"/>
      <c r="H32" s="98"/>
      <c r="I32" s="98"/>
      <c r="J32" s="98"/>
      <c r="K32" s="98"/>
      <c r="L32" s="99" t="s">
        <v>42</v>
      </c>
      <c r="M32" s="99"/>
      <c r="N32" s="99"/>
      <c r="O32" s="99"/>
      <c r="P32" s="99"/>
      <c r="Q32" s="99"/>
      <c r="R32" s="99"/>
      <c r="S32" s="99" t="s">
        <v>41</v>
      </c>
      <c r="T32" s="99"/>
      <c r="U32" s="99"/>
      <c r="V32" s="99"/>
      <c r="W32" s="99"/>
      <c r="X32" s="99"/>
      <c r="Y32" s="99"/>
      <c r="Z32" s="99" t="s">
        <v>40</v>
      </c>
      <c r="AA32" s="99"/>
      <c r="AB32" s="99"/>
      <c r="AC32" s="99"/>
      <c r="AD32" s="99"/>
      <c r="AE32" s="99"/>
      <c r="AF32" s="99"/>
      <c r="AG32" s="99" t="s">
        <v>72</v>
      </c>
      <c r="AH32" s="99"/>
      <c r="AI32" s="99"/>
      <c r="AJ32" s="99"/>
      <c r="AK32" s="99"/>
      <c r="AL32" s="99"/>
      <c r="AM32" s="99"/>
      <c r="AN32" s="29"/>
      <c r="AO32" s="29"/>
      <c r="AP32" s="29"/>
      <c r="AQ32" s="29"/>
      <c r="AR32" s="29"/>
      <c r="AS32" s="40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</row>
    <row r="33" spans="2:1018" ht="13.9" customHeight="1" x14ac:dyDescent="0.2">
      <c r="B33" s="26"/>
      <c r="C33" s="98"/>
      <c r="D33" s="98"/>
      <c r="E33" s="98"/>
      <c r="F33" s="98"/>
      <c r="G33" s="98"/>
      <c r="H33" s="98"/>
      <c r="I33" s="98"/>
      <c r="J33" s="98"/>
      <c r="K33" s="98"/>
      <c r="L33" s="106"/>
      <c r="M33" s="107"/>
      <c r="N33" s="107"/>
      <c r="O33" s="107"/>
      <c r="P33" s="107"/>
      <c r="Q33" s="107"/>
      <c r="R33" s="108"/>
      <c r="S33" s="106"/>
      <c r="T33" s="107"/>
      <c r="U33" s="107"/>
      <c r="V33" s="107"/>
      <c r="W33" s="107"/>
      <c r="X33" s="107"/>
      <c r="Y33" s="108"/>
      <c r="Z33" s="106"/>
      <c r="AA33" s="107"/>
      <c r="AB33" s="107"/>
      <c r="AC33" s="107"/>
      <c r="AD33" s="107"/>
      <c r="AE33" s="107"/>
      <c r="AF33" s="108"/>
      <c r="AG33" s="109">
        <f>L33+S33+Z33</f>
        <v>0</v>
      </c>
      <c r="AH33" s="110"/>
      <c r="AI33" s="110"/>
      <c r="AJ33" s="110"/>
      <c r="AK33" s="110"/>
      <c r="AL33" s="110"/>
      <c r="AM33" s="111"/>
      <c r="AN33" s="29"/>
      <c r="AO33" s="29"/>
      <c r="AP33" s="29"/>
      <c r="AQ33" s="29"/>
      <c r="AR33" s="29"/>
      <c r="AS33" s="40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</row>
    <row r="34" spans="2:1018" ht="13.9" customHeight="1" x14ac:dyDescent="0.2">
      <c r="B34" s="26"/>
      <c r="C34" s="11" t="s">
        <v>23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5"/>
      <c r="AH34" s="45"/>
      <c r="AI34" s="45"/>
      <c r="AJ34" s="45"/>
      <c r="AK34" s="45"/>
      <c r="AL34" s="45"/>
      <c r="AM34" s="45"/>
      <c r="AN34" s="29"/>
      <c r="AO34" s="29"/>
      <c r="AP34" s="29"/>
      <c r="AQ34" s="29"/>
      <c r="AR34" s="29"/>
      <c r="AS34" s="40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</row>
    <row r="35" spans="2:1018" ht="13.9" customHeight="1" x14ac:dyDescent="0.2">
      <c r="B35" s="88" t="s">
        <v>11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</row>
    <row r="36" spans="2:1018" ht="13.9" customHeight="1" x14ac:dyDescent="0.2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90">
        <f>IFERROR(L33/L31,0)</f>
        <v>0</v>
      </c>
      <c r="M36" s="91"/>
      <c r="N36" s="91"/>
      <c r="O36" s="91"/>
      <c r="P36" s="91"/>
      <c r="Q36" s="91"/>
      <c r="R36" s="92"/>
      <c r="S36" s="90">
        <f t="shared" ref="S36" si="2">IFERROR(S33/S31,0)</f>
        <v>0</v>
      </c>
      <c r="T36" s="91"/>
      <c r="U36" s="91"/>
      <c r="V36" s="91"/>
      <c r="W36" s="91"/>
      <c r="X36" s="91"/>
      <c r="Y36" s="92"/>
      <c r="Z36" s="90">
        <f t="shared" ref="Z36" si="3">IFERROR(Z33/Z31,0)</f>
        <v>0</v>
      </c>
      <c r="AA36" s="91"/>
      <c r="AB36" s="91"/>
      <c r="AC36" s="91"/>
      <c r="AD36" s="91"/>
      <c r="AE36" s="91"/>
      <c r="AF36" s="92"/>
      <c r="AG36" s="93">
        <f t="shared" ref="AG36" si="4">IFERROR(AG33/AG31,0)</f>
        <v>0</v>
      </c>
      <c r="AH36" s="94"/>
      <c r="AI36" s="94"/>
      <c r="AJ36" s="94"/>
      <c r="AK36" s="94"/>
      <c r="AL36" s="94"/>
      <c r="AM36" s="95"/>
      <c r="AN36" s="22" t="s">
        <v>46</v>
      </c>
      <c r="AO36" s="27"/>
      <c r="AP36" s="27"/>
      <c r="AQ36" s="27"/>
      <c r="AR36" s="27"/>
      <c r="AS36" s="28"/>
      <c r="AT36"/>
      <c r="AU36" s="75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</row>
    <row r="37" spans="2:1018" ht="6" customHeight="1" x14ac:dyDescent="0.2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  <c r="AH37" s="24"/>
      <c r="AI37" s="24"/>
      <c r="AJ37" s="24"/>
      <c r="AK37" s="24"/>
      <c r="AL37" s="24"/>
      <c r="AM37" s="24"/>
      <c r="AN37" s="22"/>
      <c r="AO37" s="27"/>
      <c r="AP37" s="27"/>
      <c r="AQ37" s="27"/>
      <c r="AR37" s="27"/>
      <c r="AS37" s="28"/>
      <c r="AT37"/>
      <c r="AU37" s="75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</row>
    <row r="38" spans="2:1018" ht="13.9" customHeight="1" x14ac:dyDescent="0.2">
      <c r="B38" s="32">
        <v>21</v>
      </c>
      <c r="C38" s="15" t="s">
        <v>85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9"/>
      <c r="AT38"/>
      <c r="AU38" s="75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</row>
    <row r="39" spans="2:1018" ht="13.9" customHeight="1" x14ac:dyDescent="0.2">
      <c r="B39" s="46"/>
      <c r="C39" s="80" t="s">
        <v>50</v>
      </c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1"/>
      <c r="O39" s="81"/>
      <c r="P39" s="96" t="str">
        <f>IF($AG$24=0,"",M39/$AG$24)</f>
        <v/>
      </c>
      <c r="Q39" s="97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9"/>
      <c r="AT39"/>
      <c r="AU39" s="75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</row>
    <row r="40" spans="2:1018" ht="13.9" customHeight="1" x14ac:dyDescent="0.2">
      <c r="B40" s="46"/>
      <c r="C40" s="80" t="s">
        <v>53</v>
      </c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1"/>
      <c r="O40" s="81"/>
      <c r="P40" s="82" t="str">
        <f>IF($AG$24=0,"",M40/$AG$24)</f>
        <v/>
      </c>
      <c r="Q40" s="83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9"/>
      <c r="AT40"/>
      <c r="AU40" s="75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</row>
    <row r="41" spans="2:1018" ht="13.9" customHeight="1" x14ac:dyDescent="0.2">
      <c r="B41" s="46"/>
      <c r="C41" s="80" t="s">
        <v>51</v>
      </c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1"/>
      <c r="O41" s="81"/>
      <c r="P41" s="82" t="str">
        <f>IF($AG$24=0,"",M41/$AG$24)</f>
        <v/>
      </c>
      <c r="Q41" s="83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</row>
    <row r="42" spans="2:1018" ht="13.9" customHeight="1" x14ac:dyDescent="0.2">
      <c r="B42" s="47"/>
      <c r="C42" s="84" t="s">
        <v>52</v>
      </c>
      <c r="D42" s="84"/>
      <c r="E42" s="84"/>
      <c r="F42" s="84"/>
      <c r="G42" s="84"/>
      <c r="H42" s="84"/>
      <c r="I42" s="84"/>
      <c r="J42" s="84"/>
      <c r="K42" s="84"/>
      <c r="L42" s="84"/>
      <c r="M42" s="85"/>
      <c r="N42" s="85"/>
      <c r="O42" s="85"/>
      <c r="P42" s="86" t="str">
        <f>IF($AG$24=0,"",M42/$AG$24)</f>
        <v/>
      </c>
      <c r="Q42" s="87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9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</row>
    <row r="43" spans="2:1018" ht="10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</row>
    <row r="44" spans="2:1018" ht="24" customHeight="1" x14ac:dyDescent="0.2">
      <c r="B44" s="161" t="s">
        <v>67</v>
      </c>
      <c r="C44" s="162"/>
      <c r="D44" s="163" t="s">
        <v>20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5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</row>
    <row r="45" spans="2:1018" ht="20.25" customHeight="1" x14ac:dyDescent="0.2">
      <c r="B45" s="64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67"/>
      <c r="P45" s="67"/>
      <c r="Q45" s="67"/>
      <c r="R45" s="254" t="s">
        <v>42</v>
      </c>
      <c r="S45" s="254"/>
      <c r="T45" s="254"/>
      <c r="U45" s="254"/>
      <c r="V45" s="254"/>
      <c r="W45" s="255" t="s">
        <v>41</v>
      </c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7"/>
      <c r="AJ45" s="171" t="s">
        <v>40</v>
      </c>
      <c r="AK45" s="172"/>
      <c r="AL45" s="172"/>
      <c r="AM45" s="172"/>
      <c r="AN45" s="172"/>
      <c r="AO45" s="171" t="s">
        <v>21</v>
      </c>
      <c r="AP45" s="172"/>
      <c r="AQ45" s="172"/>
      <c r="AR45" s="172"/>
      <c r="AS45" s="173"/>
      <c r="AT45" s="15"/>
      <c r="AU45" s="15"/>
      <c r="AV45" s="1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</row>
    <row r="46" spans="2:1018" ht="13.9" customHeight="1" x14ac:dyDescent="0.2">
      <c r="B46" s="189" t="s">
        <v>22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70">
        <f>L33</f>
        <v>0</v>
      </c>
      <c r="S46" s="170"/>
      <c r="T46" s="170"/>
      <c r="U46" s="170"/>
      <c r="V46" s="170"/>
      <c r="W46" s="182">
        <f>S33</f>
        <v>0</v>
      </c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4"/>
      <c r="AJ46" s="177">
        <f>Z33</f>
        <v>0</v>
      </c>
      <c r="AK46" s="177"/>
      <c r="AL46" s="177"/>
      <c r="AM46" s="177"/>
      <c r="AN46" s="170"/>
      <c r="AO46" s="174">
        <f>SUM(R46:AN46)</f>
        <v>0</v>
      </c>
      <c r="AP46" s="175"/>
      <c r="AQ46" s="175"/>
      <c r="AR46" s="175"/>
      <c r="AS46" s="176"/>
      <c r="AT46" s="16"/>
      <c r="AU46" s="16"/>
      <c r="AV46" s="1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</row>
    <row r="47" spans="2:1018" ht="17.25" customHeight="1" x14ac:dyDescent="0.2">
      <c r="B47" s="51"/>
      <c r="C47" s="11" t="s">
        <v>23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80"/>
      <c r="S47" s="180"/>
      <c r="T47" s="180"/>
      <c r="U47" s="180"/>
      <c r="V47" s="180"/>
      <c r="W47" s="187" t="s">
        <v>21</v>
      </c>
      <c r="X47" s="187"/>
      <c r="Y47" s="187"/>
      <c r="Z47" s="187"/>
      <c r="AA47" s="187"/>
      <c r="AB47" s="185" t="s">
        <v>58</v>
      </c>
      <c r="AC47" s="185"/>
      <c r="AD47" s="185"/>
      <c r="AE47" s="185"/>
      <c r="AF47" s="185" t="s">
        <v>59</v>
      </c>
      <c r="AG47" s="185"/>
      <c r="AH47" s="185"/>
      <c r="AI47" s="185"/>
      <c r="AJ47" s="115"/>
      <c r="AK47" s="115"/>
      <c r="AL47" s="115"/>
      <c r="AM47" s="115"/>
      <c r="AN47" s="115"/>
      <c r="AO47" s="68"/>
      <c r="AP47" s="68"/>
      <c r="AQ47" s="68"/>
      <c r="AR47" s="68"/>
      <c r="AS47" s="52"/>
      <c r="AT47" s="12"/>
      <c r="AU47" s="12"/>
      <c r="AV47" s="12"/>
    </row>
    <row r="48" spans="2:1018" ht="17.25" customHeight="1" x14ac:dyDescent="0.2">
      <c r="B48" s="53"/>
      <c r="C48" s="178" t="s">
        <v>48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16" t="str">
        <f>IF(OR($L$21="A",$L$21="A y A+",$L$21="A y B",$L$21="A, A+ y B"),R46*R49,"--------------------")</f>
        <v>--------------------</v>
      </c>
      <c r="S48" s="116"/>
      <c r="T48" s="116"/>
      <c r="U48" s="116"/>
      <c r="V48" s="186"/>
      <c r="W48" s="186" t="str">
        <f>IF(OR($L$21="A+",$L$21="A y A+",$L$21="A+ y B",$L$21="A, A+ y B"),W46*0.7,"--------------------")</f>
        <v>--------------------</v>
      </c>
      <c r="X48" s="188"/>
      <c r="Y48" s="188"/>
      <c r="Z48" s="188"/>
      <c r="AA48" s="188"/>
      <c r="AB48" s="181" t="str">
        <f>IF(OR($L$21="A+",$L$21="A y A+",$L$21="A+ y B",$L$21="A, A+ y B"),W46*0.5,"--------------------")</f>
        <v>--------------------</v>
      </c>
      <c r="AC48" s="181"/>
      <c r="AD48" s="181"/>
      <c r="AE48" s="181"/>
      <c r="AF48" s="181" t="str">
        <f>IF(OR($L$21="A+",$L$21="A y A+",$L$21="A+ y B",$L$21="A, A+ y B"),W46*0.2,"--------------------")</f>
        <v>--------------------</v>
      </c>
      <c r="AG48" s="181"/>
      <c r="AH48" s="181"/>
      <c r="AI48" s="181"/>
      <c r="AJ48" s="116" t="str">
        <f>IF(OR($L$21="B",$L$21="A y B",$L$21="A+ y B",$L$21="A, A+ y B"),AJ46*AJ49,"--------------------")</f>
        <v>--------------------</v>
      </c>
      <c r="AK48" s="116"/>
      <c r="AL48" s="116"/>
      <c r="AM48" s="116"/>
      <c r="AN48" s="116"/>
      <c r="AO48" s="50"/>
      <c r="AP48" s="50"/>
      <c r="AQ48" s="50"/>
      <c r="AR48" s="50"/>
      <c r="AS48" s="54"/>
      <c r="AT48" s="17"/>
      <c r="AU48" s="17"/>
      <c r="AV48" s="17"/>
    </row>
    <row r="49" spans="2:48" ht="17.25" customHeight="1" x14ac:dyDescent="0.2">
      <c r="B49" s="51"/>
      <c r="C49" s="63"/>
      <c r="D49" s="69"/>
      <c r="E49" s="69"/>
      <c r="F49" s="69"/>
      <c r="G49" s="69"/>
      <c r="H49" s="69"/>
      <c r="I49" s="69"/>
      <c r="J49" s="63"/>
      <c r="K49" s="69"/>
      <c r="L49" s="70"/>
      <c r="M49" s="70"/>
      <c r="N49" s="70"/>
      <c r="O49" s="70"/>
      <c r="P49" s="70"/>
      <c r="Q49" s="70"/>
      <c r="R49" s="117">
        <v>0.5</v>
      </c>
      <c r="S49" s="117"/>
      <c r="T49" s="117"/>
      <c r="U49" s="117"/>
      <c r="V49" s="117"/>
      <c r="W49" s="117" t="s">
        <v>44</v>
      </c>
      <c r="X49" s="117"/>
      <c r="Y49" s="117"/>
      <c r="Z49" s="117"/>
      <c r="AA49" s="117"/>
      <c r="AB49" s="258">
        <v>0.5</v>
      </c>
      <c r="AC49" s="258"/>
      <c r="AD49" s="258"/>
      <c r="AE49" s="258"/>
      <c r="AF49" s="258">
        <v>0.2</v>
      </c>
      <c r="AG49" s="258"/>
      <c r="AH49" s="258"/>
      <c r="AI49" s="258"/>
      <c r="AJ49" s="117">
        <v>0.4</v>
      </c>
      <c r="AK49" s="117"/>
      <c r="AL49" s="117"/>
      <c r="AM49" s="117"/>
      <c r="AN49" s="117"/>
      <c r="AO49" s="68"/>
      <c r="AP49" s="68"/>
      <c r="AQ49" s="68"/>
      <c r="AR49" s="68"/>
      <c r="AS49" s="52"/>
      <c r="AT49" s="13"/>
      <c r="AU49" s="13"/>
      <c r="AV49" s="13"/>
    </row>
    <row r="50" spans="2:48" ht="17.25" customHeight="1" x14ac:dyDescent="0.2">
      <c r="B50" s="53"/>
      <c r="C50" s="178" t="s">
        <v>24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9"/>
      <c r="R50" s="116" t="str">
        <f>IF(OR($L$21="A",$L$21="A y A+",$L$21="A y B",$L$21="A, A+ y B"),L24*R51,"--------------------")</f>
        <v>--------------------</v>
      </c>
      <c r="S50" s="116"/>
      <c r="T50" s="116"/>
      <c r="U50" s="116"/>
      <c r="V50" s="186"/>
      <c r="W50" s="186" t="str">
        <f>IF(OR($L$21="A+",$L$21="A y A+",$L$21="A+ y B",$L$21="A, A+ y B"),S24*51450,"--------------------")</f>
        <v>--------------------</v>
      </c>
      <c r="X50" s="188"/>
      <c r="Y50" s="188"/>
      <c r="Z50" s="188"/>
      <c r="AA50" s="188"/>
      <c r="AB50" s="181" t="str">
        <f>IF(OR($L$21="A+",$L$21="A y A+",$L$21="A+ y B",$L$21="A, A+ y B"),S24*36750,"--------------------")</f>
        <v>--------------------</v>
      </c>
      <c r="AC50" s="181"/>
      <c r="AD50" s="181"/>
      <c r="AE50" s="181"/>
      <c r="AF50" s="181" t="str">
        <f>IF(OR($L$21="A+",$L$21="A y A+",$L$21="A+ y B",$L$21="A, A+ y B"),S24*14700,"--------------------")</f>
        <v>--------------------</v>
      </c>
      <c r="AG50" s="181"/>
      <c r="AH50" s="181"/>
      <c r="AI50" s="181"/>
      <c r="AJ50" s="116" t="str">
        <f>IF(OR($L$21="B",$L$21="A y B",$L$21="A+ y B",$L$21="A, A+ y B"),Z24*AJ51,"--------------------")</f>
        <v>--------------------</v>
      </c>
      <c r="AK50" s="116"/>
      <c r="AL50" s="116"/>
      <c r="AM50" s="116"/>
      <c r="AN50" s="116"/>
      <c r="AO50" s="50"/>
      <c r="AP50" s="50"/>
      <c r="AQ50" s="50"/>
      <c r="AR50" s="50"/>
      <c r="AS50" s="54"/>
      <c r="AT50" s="18"/>
      <c r="AU50" s="18"/>
      <c r="AV50" s="18"/>
    </row>
    <row r="51" spans="2:48" ht="17.25" customHeight="1" x14ac:dyDescent="0.2">
      <c r="B51" s="51"/>
      <c r="C51" s="63"/>
      <c r="D51" s="69"/>
      <c r="E51" s="69"/>
      <c r="F51" s="69"/>
      <c r="G51" s="69"/>
      <c r="H51" s="69"/>
      <c r="I51" s="69"/>
      <c r="J51" s="63"/>
      <c r="K51" s="69"/>
      <c r="L51" s="70"/>
      <c r="M51" s="70"/>
      <c r="N51" s="70"/>
      <c r="O51" s="70"/>
      <c r="P51" s="70"/>
      <c r="Q51" s="70"/>
      <c r="R51" s="118">
        <v>36750</v>
      </c>
      <c r="S51" s="118"/>
      <c r="T51" s="118"/>
      <c r="U51" s="118"/>
      <c r="V51" s="118"/>
      <c r="W51" s="233" t="s">
        <v>47</v>
      </c>
      <c r="X51" s="118"/>
      <c r="Y51" s="118"/>
      <c r="Z51" s="118"/>
      <c r="AA51" s="118"/>
      <c r="AB51" s="259">
        <v>36750</v>
      </c>
      <c r="AC51" s="258"/>
      <c r="AD51" s="258"/>
      <c r="AE51" s="258"/>
      <c r="AF51" s="259">
        <v>14700</v>
      </c>
      <c r="AG51" s="258"/>
      <c r="AH51" s="258"/>
      <c r="AI51" s="258"/>
      <c r="AJ51" s="118">
        <v>31500</v>
      </c>
      <c r="AK51" s="118"/>
      <c r="AL51" s="118"/>
      <c r="AM51" s="118"/>
      <c r="AN51" s="118"/>
      <c r="AO51" s="68"/>
      <c r="AP51" s="68"/>
      <c r="AQ51" s="68"/>
      <c r="AR51" s="68"/>
      <c r="AS51" s="52"/>
      <c r="AT51" s="14"/>
      <c r="AU51" s="14"/>
      <c r="AV51" s="14"/>
    </row>
    <row r="52" spans="2:48" ht="17.25" customHeight="1" x14ac:dyDescent="0.2">
      <c r="B52" s="53"/>
      <c r="C52" s="178" t="s">
        <v>27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  <c r="R52" s="116" t="str">
        <f>IF(OR($L$21="A",$L$21="A y A+",$L$21="A y B",$L$21="A, A+ y B"),L28*350,"--------------------")</f>
        <v>--------------------</v>
      </c>
      <c r="S52" s="116"/>
      <c r="T52" s="116"/>
      <c r="U52" s="116"/>
      <c r="V52" s="186"/>
      <c r="W52" s="186" t="str">
        <f>IF(OR($L$21="A+",$L$21="A y A+",$L$21="A+ y B",$L$21="A, A+ y B"),S28*490,"--------------------")</f>
        <v>--------------------</v>
      </c>
      <c r="X52" s="188"/>
      <c r="Y52" s="188"/>
      <c r="Z52" s="188"/>
      <c r="AA52" s="188"/>
      <c r="AB52" s="181" t="str">
        <f>IF(OR($L$21="A+",$L$21="A y A+",$L$21="A+ y B",$L$21="A, A+ y B"),S28*350,"--------------------")</f>
        <v>--------------------</v>
      </c>
      <c r="AC52" s="181"/>
      <c r="AD52" s="181"/>
      <c r="AE52" s="181"/>
      <c r="AF52" s="181" t="str">
        <f>IF(OR($L$21="A+",$L$21="A y A+",$L$21="A+ y B",$L$21="A, A+ y B"),S28*140,"--------------------")</f>
        <v>--------------------</v>
      </c>
      <c r="AG52" s="181"/>
      <c r="AH52" s="181"/>
      <c r="AI52" s="181"/>
      <c r="AJ52" s="116" t="str">
        <f>IF(OR($L$21="B",$L$21="A y B",$L$21="A+ y B",$L$21="A, A+ y B"),Z28*300,"--------------------")</f>
        <v>--------------------</v>
      </c>
      <c r="AK52" s="116"/>
      <c r="AL52" s="116"/>
      <c r="AM52" s="116"/>
      <c r="AN52" s="116"/>
      <c r="AO52" s="50"/>
      <c r="AP52" s="50"/>
      <c r="AQ52" s="50"/>
      <c r="AR52" s="50"/>
      <c r="AS52" s="54"/>
      <c r="AT52" s="18"/>
      <c r="AU52" s="18"/>
      <c r="AV52" s="18"/>
    </row>
    <row r="53" spans="2:48" ht="17.25" customHeight="1" x14ac:dyDescent="0.2">
      <c r="B53" s="25"/>
      <c r="C53" s="6"/>
      <c r="D53" s="7"/>
      <c r="E53" s="7"/>
      <c r="F53" s="7"/>
      <c r="G53" s="7"/>
      <c r="H53" s="7"/>
      <c r="I53" s="7"/>
      <c r="J53" s="7"/>
      <c r="K53" s="55"/>
      <c r="L53" s="56"/>
      <c r="M53" s="56"/>
      <c r="N53" s="56"/>
      <c r="O53" s="56"/>
      <c r="P53" s="56"/>
      <c r="Q53" s="56"/>
      <c r="R53" s="119" t="s">
        <v>25</v>
      </c>
      <c r="S53" s="119"/>
      <c r="T53" s="119"/>
      <c r="U53" s="119"/>
      <c r="V53" s="119"/>
      <c r="W53" s="119" t="s">
        <v>45</v>
      </c>
      <c r="X53" s="119"/>
      <c r="Y53" s="119"/>
      <c r="Z53" s="119"/>
      <c r="AA53" s="119"/>
      <c r="AB53" s="253" t="s">
        <v>56</v>
      </c>
      <c r="AC53" s="253"/>
      <c r="AD53" s="253"/>
      <c r="AE53" s="253"/>
      <c r="AF53" s="253" t="s">
        <v>57</v>
      </c>
      <c r="AG53" s="253"/>
      <c r="AH53" s="253"/>
      <c r="AI53" s="253"/>
      <c r="AJ53" s="119" t="s">
        <v>26</v>
      </c>
      <c r="AK53" s="119"/>
      <c r="AL53" s="119"/>
      <c r="AM53" s="119"/>
      <c r="AN53" s="119"/>
      <c r="AO53" s="57"/>
      <c r="AP53" s="57"/>
      <c r="AQ53" s="57"/>
      <c r="AR53" s="57"/>
      <c r="AS53" s="58"/>
      <c r="AT53" s="14"/>
      <c r="AU53" s="14"/>
      <c r="AV53" s="14"/>
    </row>
    <row r="54" spans="2:48" ht="20.25" customHeight="1" x14ac:dyDescent="0.2">
      <c r="B54" s="53"/>
      <c r="C54" s="178" t="s">
        <v>28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9"/>
      <c r="R54" s="120" t="str">
        <f>IF(OR($L$21="A",$L$21="A y A+",$L$21="A y B",$L$21="A, A+ y B"),MIN(R48,R50,R52),"0")</f>
        <v>0</v>
      </c>
      <c r="S54" s="121"/>
      <c r="T54" s="121"/>
      <c r="U54" s="121"/>
      <c r="V54" s="122"/>
      <c r="W54" s="234" t="str">
        <f>IF(OR($L$21="A+",$L$21="A y A+",$L$21="A+ y B",$L$21="A, A+ y B"),MIN(W48,W50,W52),"0")</f>
        <v>0</v>
      </c>
      <c r="X54" s="235"/>
      <c r="Y54" s="235"/>
      <c r="Z54" s="235"/>
      <c r="AA54" s="235"/>
      <c r="AB54" s="202" t="str">
        <f>IF($W$54=W48,AB48,IF($W$54=W50,AB50,IF($W$54=W52,AB52,"0")))</f>
        <v>0</v>
      </c>
      <c r="AC54" s="202"/>
      <c r="AD54" s="202"/>
      <c r="AE54" s="202"/>
      <c r="AF54" s="202" t="str">
        <f>IF($W$54=W48,AF48,IF($W$54=W50,AF50,IF($W$54=W52,AF52,"0")))</f>
        <v>0</v>
      </c>
      <c r="AG54" s="202"/>
      <c r="AH54" s="202"/>
      <c r="AI54" s="202"/>
      <c r="AJ54" s="120" t="str">
        <f>IF(OR($L$21="B",$L$21="A y B",$L$21="A+ y B",$L$21="A, A+ y B"),MIN(AJ48,AJ50,AJ52),"0")</f>
        <v>0</v>
      </c>
      <c r="AK54" s="121"/>
      <c r="AL54" s="121"/>
      <c r="AM54" s="121"/>
      <c r="AN54" s="122"/>
      <c r="AO54" s="123">
        <f>IF(W54&gt;0,SUMIF(R54:AN54,"&gt;0",R54:AN54)-AB54-AF54,SUMIF(R54:AN54,"&gt;0",R54:AN54))</f>
        <v>0</v>
      </c>
      <c r="AP54" s="124"/>
      <c r="AQ54" s="124"/>
      <c r="AR54" s="124"/>
      <c r="AS54" s="125"/>
      <c r="AT54" s="19"/>
      <c r="AU54" s="19"/>
      <c r="AV54" s="19"/>
    </row>
    <row r="55" spans="2:48" ht="9.75" customHeight="1" x14ac:dyDescent="0.2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74"/>
      <c r="AD55" s="74"/>
      <c r="AE55" s="74"/>
      <c r="AF55" s="74"/>
      <c r="AG55" s="74"/>
      <c r="AH55" s="74"/>
      <c r="AI55" s="74"/>
      <c r="AJ55" s="73"/>
      <c r="AK55" s="73"/>
      <c r="AL55" s="73"/>
      <c r="AM55" s="73"/>
      <c r="AN55" s="73"/>
      <c r="AO55" s="126">
        <f>IFERROR(AO54/AO46,0)</f>
        <v>0</v>
      </c>
      <c r="AP55" s="126"/>
      <c r="AQ55" s="126"/>
      <c r="AR55" s="126"/>
      <c r="AS55" s="127"/>
      <c r="AT55" s="19"/>
      <c r="AU55" s="19"/>
      <c r="AV55" s="19"/>
    </row>
    <row r="56" spans="2:48" ht="10.5" customHeight="1" x14ac:dyDescent="0.2"/>
    <row r="57" spans="2:48" ht="24" customHeight="1" x14ac:dyDescent="0.2">
      <c r="B57" s="161" t="s">
        <v>68</v>
      </c>
      <c r="C57" s="162"/>
      <c r="D57" s="163" t="s">
        <v>29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5"/>
    </row>
    <row r="58" spans="2:48" ht="44.1" customHeight="1" x14ac:dyDescent="0.2">
      <c r="B58" s="3"/>
      <c r="C58" s="190"/>
      <c r="D58" s="190"/>
      <c r="E58" s="190"/>
      <c r="F58" s="190"/>
      <c r="G58" s="190"/>
      <c r="H58" s="190"/>
      <c r="I58" s="191" t="s">
        <v>30</v>
      </c>
      <c r="J58" s="191"/>
      <c r="K58" s="191"/>
      <c r="L58" s="191"/>
      <c r="M58" s="191"/>
      <c r="N58" s="191"/>
      <c r="O58" s="192" t="s">
        <v>60</v>
      </c>
      <c r="P58" s="192"/>
      <c r="Q58" s="192"/>
      <c r="R58" s="192"/>
      <c r="S58" s="192"/>
      <c r="T58" s="192"/>
      <c r="U58" s="192" t="s">
        <v>61</v>
      </c>
      <c r="V58" s="192"/>
      <c r="W58" s="192"/>
      <c r="X58" s="192"/>
      <c r="Y58" s="192"/>
      <c r="Z58" s="192"/>
      <c r="AA58" s="193" t="s">
        <v>31</v>
      </c>
      <c r="AB58" s="194"/>
      <c r="AC58" s="194"/>
      <c r="AD58" s="194"/>
      <c r="AE58" s="194"/>
      <c r="AF58" s="195"/>
      <c r="AG58" s="193" t="s">
        <v>32</v>
      </c>
      <c r="AH58" s="194"/>
      <c r="AI58" s="194"/>
      <c r="AJ58" s="194"/>
      <c r="AK58" s="194"/>
      <c r="AL58" s="195"/>
      <c r="AM58" s="145" t="s">
        <v>33</v>
      </c>
      <c r="AN58" s="146"/>
      <c r="AO58" s="146"/>
      <c r="AP58" s="146"/>
      <c r="AQ58" s="146"/>
      <c r="AR58" s="146"/>
      <c r="AS58" s="147"/>
    </row>
    <row r="59" spans="2:48" ht="13.9" customHeight="1" x14ac:dyDescent="0.2">
      <c r="B59" s="59">
        <v>22</v>
      </c>
      <c r="C59" s="196" t="s">
        <v>34</v>
      </c>
      <c r="D59" s="196"/>
      <c r="E59" s="196"/>
      <c r="F59" s="196"/>
      <c r="G59" s="196"/>
      <c r="H59" s="196"/>
      <c r="I59" s="197">
        <f>AO46</f>
        <v>0</v>
      </c>
      <c r="J59" s="197"/>
      <c r="K59" s="197"/>
      <c r="L59" s="197"/>
      <c r="M59" s="197"/>
      <c r="N59" s="197"/>
      <c r="O59" s="198">
        <f>R54+AJ54+AB54</f>
        <v>0</v>
      </c>
      <c r="P59" s="198"/>
      <c r="Q59" s="198"/>
      <c r="R59" s="198"/>
      <c r="S59" s="198"/>
      <c r="T59" s="198"/>
      <c r="U59" s="198" t="str">
        <f>AF54</f>
        <v>0</v>
      </c>
      <c r="V59" s="198"/>
      <c r="W59" s="198"/>
      <c r="X59" s="198"/>
      <c r="Y59" s="198"/>
      <c r="Z59" s="198"/>
      <c r="AA59" s="199"/>
      <c r="AB59" s="200"/>
      <c r="AC59" s="200"/>
      <c r="AD59" s="200"/>
      <c r="AE59" s="200"/>
      <c r="AF59" s="201"/>
      <c r="AG59" s="199"/>
      <c r="AH59" s="200"/>
      <c r="AI59" s="200"/>
      <c r="AJ59" s="200"/>
      <c r="AK59" s="200"/>
      <c r="AL59" s="201"/>
      <c r="AM59" s="148">
        <f>I59-O59-U59-AA59-AG59</f>
        <v>0</v>
      </c>
      <c r="AN59" s="149"/>
      <c r="AO59" s="149"/>
      <c r="AP59" s="149"/>
      <c r="AQ59" s="149"/>
      <c r="AR59" s="149"/>
      <c r="AS59" s="150"/>
    </row>
    <row r="60" spans="2:48" ht="13.9" customHeight="1" x14ac:dyDescent="0.2">
      <c r="B60" s="4"/>
      <c r="C60" s="232" t="s">
        <v>35</v>
      </c>
      <c r="D60" s="232"/>
      <c r="E60" s="232"/>
      <c r="F60" s="232"/>
      <c r="G60" s="232"/>
      <c r="H60" s="232"/>
      <c r="I60" s="223">
        <f>SUM(O60:AS60)</f>
        <v>0</v>
      </c>
      <c r="J60" s="223"/>
      <c r="K60" s="223"/>
      <c r="L60" s="223"/>
      <c r="M60" s="223"/>
      <c r="N60" s="223"/>
      <c r="O60" s="224">
        <f>IFERROR(O59/$I$59,0)</f>
        <v>0</v>
      </c>
      <c r="P60" s="224"/>
      <c r="Q60" s="224"/>
      <c r="R60" s="224"/>
      <c r="S60" s="224"/>
      <c r="T60" s="224"/>
      <c r="U60" s="224">
        <f>IFERROR(U59/$I$59,0)</f>
        <v>0</v>
      </c>
      <c r="V60" s="224"/>
      <c r="W60" s="224"/>
      <c r="X60" s="224"/>
      <c r="Y60" s="224"/>
      <c r="Z60" s="224"/>
      <c r="AA60" s="224">
        <f>IFERROR(AA59/$I$59,0)</f>
        <v>0</v>
      </c>
      <c r="AB60" s="224"/>
      <c r="AC60" s="224"/>
      <c r="AD60" s="224"/>
      <c r="AE60" s="224"/>
      <c r="AF60" s="224"/>
      <c r="AG60" s="224">
        <f>IFERROR(AG59/$I$59,0)</f>
        <v>0</v>
      </c>
      <c r="AH60" s="224"/>
      <c r="AI60" s="224"/>
      <c r="AJ60" s="224"/>
      <c r="AK60" s="224"/>
      <c r="AL60" s="224"/>
      <c r="AM60" s="112">
        <f>IFERROR(AM59/$I$59,0)</f>
        <v>0</v>
      </c>
      <c r="AN60" s="113"/>
      <c r="AO60" s="113"/>
      <c r="AP60" s="113"/>
      <c r="AQ60" s="113"/>
      <c r="AR60" s="113"/>
      <c r="AS60" s="114"/>
    </row>
    <row r="61" spans="2:48" ht="9.7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8" ht="24" customHeight="1" x14ac:dyDescent="0.2">
      <c r="B62" s="161" t="s">
        <v>69</v>
      </c>
      <c r="C62" s="162"/>
      <c r="D62" s="163" t="s">
        <v>36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5"/>
    </row>
    <row r="63" spans="2:48" ht="44.1" customHeight="1" x14ac:dyDescent="0.2">
      <c r="B63" s="59">
        <v>23</v>
      </c>
      <c r="C63" s="211" t="s">
        <v>37</v>
      </c>
      <c r="D63" s="211"/>
      <c r="E63" s="211"/>
      <c r="F63" s="211"/>
      <c r="G63" s="211"/>
      <c r="H63" s="211"/>
      <c r="I63" s="212" t="s">
        <v>63</v>
      </c>
      <c r="J63" s="213"/>
      <c r="K63" s="213"/>
      <c r="L63" s="213"/>
      <c r="M63" s="213"/>
      <c r="N63" s="214"/>
      <c r="O63" s="192" t="s">
        <v>62</v>
      </c>
      <c r="P63" s="192"/>
      <c r="Q63" s="192"/>
      <c r="R63" s="192"/>
      <c r="S63" s="192"/>
      <c r="T63" s="192"/>
      <c r="U63" s="215" t="s">
        <v>61</v>
      </c>
      <c r="V63" s="216"/>
      <c r="W63" s="216"/>
      <c r="X63" s="216"/>
      <c r="Y63" s="216"/>
      <c r="Z63" s="217"/>
      <c r="AA63" s="193" t="s">
        <v>31</v>
      </c>
      <c r="AB63" s="194"/>
      <c r="AC63" s="194"/>
      <c r="AD63" s="194"/>
      <c r="AE63" s="194"/>
      <c r="AF63" s="195"/>
      <c r="AG63" s="193" t="s">
        <v>32</v>
      </c>
      <c r="AH63" s="194"/>
      <c r="AI63" s="194"/>
      <c r="AJ63" s="194"/>
      <c r="AK63" s="194"/>
      <c r="AL63" s="195"/>
      <c r="AM63" s="193" t="s">
        <v>38</v>
      </c>
      <c r="AN63" s="194"/>
      <c r="AO63" s="194"/>
      <c r="AP63" s="194"/>
      <c r="AQ63" s="194"/>
      <c r="AR63" s="194"/>
      <c r="AS63" s="218"/>
    </row>
    <row r="64" spans="2:48" x14ac:dyDescent="0.2">
      <c r="B64" s="60"/>
      <c r="C64" s="206" t="s">
        <v>87</v>
      </c>
      <c r="D64" s="206"/>
      <c r="E64" s="206"/>
      <c r="F64" s="206"/>
      <c r="G64" s="206"/>
      <c r="H64" s="206"/>
      <c r="I64" s="208">
        <f>SUM(O64:AS64)</f>
        <v>0</v>
      </c>
      <c r="J64" s="209"/>
      <c r="K64" s="209"/>
      <c r="L64" s="209"/>
      <c r="M64" s="209"/>
      <c r="N64" s="210"/>
      <c r="O64" s="260">
        <f>O59*0.15</f>
        <v>0</v>
      </c>
      <c r="P64" s="260"/>
      <c r="Q64" s="260"/>
      <c r="R64" s="260"/>
      <c r="S64" s="260"/>
      <c r="T64" s="260"/>
      <c r="U64" s="261">
        <f>U59*0.15</f>
        <v>0</v>
      </c>
      <c r="V64" s="262"/>
      <c r="W64" s="262"/>
      <c r="X64" s="262"/>
      <c r="Y64" s="262"/>
      <c r="Z64" s="263"/>
      <c r="AA64" s="219"/>
      <c r="AB64" s="220"/>
      <c r="AC64" s="220"/>
      <c r="AD64" s="220"/>
      <c r="AE64" s="220"/>
      <c r="AF64" s="221"/>
      <c r="AG64" s="219"/>
      <c r="AH64" s="220"/>
      <c r="AI64" s="220"/>
      <c r="AJ64" s="220"/>
      <c r="AK64" s="220"/>
      <c r="AL64" s="221"/>
      <c r="AM64" s="219"/>
      <c r="AN64" s="220"/>
      <c r="AO64" s="220"/>
      <c r="AP64" s="220"/>
      <c r="AQ64" s="220"/>
      <c r="AR64" s="220"/>
      <c r="AS64" s="222"/>
    </row>
    <row r="65" spans="2:45" x14ac:dyDescent="0.2">
      <c r="B65" s="60"/>
      <c r="C65" s="206">
        <v>2022</v>
      </c>
      <c r="D65" s="206"/>
      <c r="E65" s="206"/>
      <c r="F65" s="206"/>
      <c r="G65" s="206"/>
      <c r="H65" s="206"/>
      <c r="I65" s="208">
        <f t="shared" ref="I65:I67" si="5">SUM(O65:AS65)</f>
        <v>0</v>
      </c>
      <c r="J65" s="209"/>
      <c r="K65" s="209"/>
      <c r="L65" s="209"/>
      <c r="M65" s="209"/>
      <c r="N65" s="210"/>
      <c r="O65" s="226"/>
      <c r="P65" s="226"/>
      <c r="Q65" s="226"/>
      <c r="R65" s="226"/>
      <c r="S65" s="226"/>
      <c r="T65" s="226"/>
      <c r="U65" s="219"/>
      <c r="V65" s="220"/>
      <c r="W65" s="220"/>
      <c r="X65" s="220"/>
      <c r="Y65" s="220"/>
      <c r="Z65" s="221"/>
      <c r="AA65" s="219"/>
      <c r="AB65" s="220"/>
      <c r="AC65" s="220"/>
      <c r="AD65" s="220"/>
      <c r="AE65" s="220"/>
      <c r="AF65" s="221"/>
      <c r="AG65" s="219"/>
      <c r="AH65" s="220"/>
      <c r="AI65" s="220"/>
      <c r="AJ65" s="220"/>
      <c r="AK65" s="220"/>
      <c r="AL65" s="221"/>
      <c r="AM65" s="219"/>
      <c r="AN65" s="220"/>
      <c r="AO65" s="220"/>
      <c r="AP65" s="220"/>
      <c r="AQ65" s="220"/>
      <c r="AR65" s="220"/>
      <c r="AS65" s="222"/>
    </row>
    <row r="66" spans="2:45" x14ac:dyDescent="0.2">
      <c r="B66" s="20"/>
      <c r="C66" s="206">
        <v>2023</v>
      </c>
      <c r="D66" s="206"/>
      <c r="E66" s="206"/>
      <c r="F66" s="206"/>
      <c r="G66" s="206"/>
      <c r="H66" s="206"/>
      <c r="I66" s="208">
        <f t="shared" si="5"/>
        <v>0</v>
      </c>
      <c r="J66" s="209"/>
      <c r="K66" s="209"/>
      <c r="L66" s="209"/>
      <c r="M66" s="209"/>
      <c r="N66" s="210"/>
      <c r="O66" s="226"/>
      <c r="P66" s="226"/>
      <c r="Q66" s="226"/>
      <c r="R66" s="226"/>
      <c r="S66" s="226"/>
      <c r="T66" s="226"/>
      <c r="U66" s="219"/>
      <c r="V66" s="220"/>
      <c r="W66" s="220"/>
      <c r="X66" s="220"/>
      <c r="Y66" s="220"/>
      <c r="Z66" s="221"/>
      <c r="AA66" s="219"/>
      <c r="AB66" s="220"/>
      <c r="AC66" s="220"/>
      <c r="AD66" s="220"/>
      <c r="AE66" s="220"/>
      <c r="AF66" s="221"/>
      <c r="AG66" s="219"/>
      <c r="AH66" s="220"/>
      <c r="AI66" s="220"/>
      <c r="AJ66" s="220"/>
      <c r="AK66" s="220"/>
      <c r="AL66" s="221"/>
      <c r="AM66" s="219"/>
      <c r="AN66" s="220"/>
      <c r="AO66" s="220"/>
      <c r="AP66" s="220"/>
      <c r="AQ66" s="220"/>
      <c r="AR66" s="220"/>
      <c r="AS66" s="222"/>
    </row>
    <row r="67" spans="2:45" ht="12.75" customHeight="1" x14ac:dyDescent="0.2">
      <c r="B67" s="21"/>
      <c r="C67" s="207" t="s">
        <v>39</v>
      </c>
      <c r="D67" s="207"/>
      <c r="E67" s="207"/>
      <c r="F67" s="207"/>
      <c r="G67" s="207"/>
      <c r="H67" s="207"/>
      <c r="I67" s="227">
        <f t="shared" si="5"/>
        <v>0</v>
      </c>
      <c r="J67" s="228"/>
      <c r="K67" s="228"/>
      <c r="L67" s="228"/>
      <c r="M67" s="228"/>
      <c r="N67" s="229"/>
      <c r="O67" s="230">
        <f>SUM(O64:T66)</f>
        <v>0</v>
      </c>
      <c r="P67" s="230"/>
      <c r="Q67" s="230"/>
      <c r="R67" s="230"/>
      <c r="S67" s="230"/>
      <c r="T67" s="230"/>
      <c r="U67" s="203">
        <f>SUM(U64:Z66)</f>
        <v>0</v>
      </c>
      <c r="V67" s="204"/>
      <c r="W67" s="204"/>
      <c r="X67" s="204"/>
      <c r="Y67" s="204"/>
      <c r="Z67" s="231"/>
      <c r="AA67" s="203">
        <f>SUM(AA64:AF66)</f>
        <v>0</v>
      </c>
      <c r="AB67" s="204"/>
      <c r="AC67" s="204"/>
      <c r="AD67" s="204"/>
      <c r="AE67" s="204"/>
      <c r="AF67" s="231"/>
      <c r="AG67" s="203">
        <f>SUM(AG64:AL66)</f>
        <v>0</v>
      </c>
      <c r="AH67" s="204"/>
      <c r="AI67" s="204"/>
      <c r="AJ67" s="204"/>
      <c r="AK67" s="204"/>
      <c r="AL67" s="231"/>
      <c r="AM67" s="203">
        <f>SUM(AM64:AS66)</f>
        <v>0</v>
      </c>
      <c r="AN67" s="204"/>
      <c r="AO67" s="204"/>
      <c r="AP67" s="204"/>
      <c r="AQ67" s="204"/>
      <c r="AR67" s="204"/>
      <c r="AS67" s="205"/>
    </row>
    <row r="68" spans="2:45" x14ac:dyDescent="0.2">
      <c r="B68" s="225" t="s">
        <v>84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</row>
    <row r="69" spans="2:45" ht="20.25" x14ac:dyDescent="0.2">
      <c r="B69" s="161" t="s">
        <v>70</v>
      </c>
      <c r="C69" s="162"/>
      <c r="D69" s="163" t="s">
        <v>16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5"/>
    </row>
    <row r="70" spans="2:45" x14ac:dyDescent="0.2">
      <c r="B70" s="59">
        <v>24</v>
      </c>
      <c r="C70" s="128" t="s">
        <v>54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</row>
    <row r="71" spans="2:45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</row>
    <row r="72" spans="2:45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</row>
    <row r="73" spans="2:45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</row>
    <row r="74" spans="2:45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</row>
    <row r="75" spans="2:45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</row>
    <row r="76" spans="2:45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</row>
    <row r="77" spans="2:45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</row>
    <row r="78" spans="2:45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</row>
    <row r="79" spans="2:45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</row>
    <row r="80" spans="2:45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</row>
    <row r="81" spans="2:45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</row>
    <row r="82" spans="2:45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</row>
    <row r="83" spans="2:45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</row>
    <row r="84" spans="2:45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</row>
    <row r="85" spans="2:45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</row>
    <row r="86" spans="2:45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</row>
    <row r="87" spans="2:45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</row>
    <row r="88" spans="2:45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</row>
    <row r="89" spans="2:45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</row>
    <row r="90" spans="2:45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</row>
    <row r="91" spans="2:45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</row>
    <row r="92" spans="2:45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</row>
    <row r="93" spans="2:45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</row>
    <row r="94" spans="2:45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</row>
    <row r="95" spans="2:45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</row>
    <row r="96" spans="2:45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</row>
    <row r="97" spans="2:45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</row>
    <row r="98" spans="2:45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</row>
    <row r="99" spans="2:45" x14ac:dyDescent="0.2">
      <c r="B99" s="2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61"/>
      <c r="AB99" s="61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2:45" ht="20.25" x14ac:dyDescent="0.2">
      <c r="B100" s="161" t="s">
        <v>86</v>
      </c>
      <c r="C100" s="162"/>
      <c r="D100" s="163" t="s">
        <v>17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5"/>
    </row>
    <row r="101" spans="2:45" x14ac:dyDescent="0.2">
      <c r="B101" s="62">
        <v>25</v>
      </c>
      <c r="C101" s="151" t="s">
        <v>55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</row>
    <row r="102" spans="2:45" x14ac:dyDescent="0.2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4"/>
    </row>
    <row r="103" spans="2:45" x14ac:dyDescent="0.2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7"/>
    </row>
    <row r="104" spans="2:45" x14ac:dyDescent="0.2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7"/>
    </row>
    <row r="105" spans="2:45" x14ac:dyDescent="0.2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7"/>
    </row>
    <row r="106" spans="2:45" x14ac:dyDescent="0.2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7"/>
    </row>
    <row r="107" spans="2:45" x14ac:dyDescent="0.2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7"/>
    </row>
    <row r="108" spans="2:45" x14ac:dyDescent="0.2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7"/>
    </row>
    <row r="109" spans="2:45" x14ac:dyDescent="0.2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7"/>
    </row>
    <row r="110" spans="2:45" x14ac:dyDescent="0.2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7"/>
    </row>
    <row r="111" spans="2:45" x14ac:dyDescent="0.2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7"/>
    </row>
    <row r="112" spans="2:45" x14ac:dyDescent="0.2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7"/>
    </row>
    <row r="113" spans="2:45" x14ac:dyDescent="0.2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7"/>
    </row>
    <row r="114" spans="2:45" x14ac:dyDescent="0.2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7"/>
    </row>
    <row r="115" spans="2:45" x14ac:dyDescent="0.2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7"/>
    </row>
    <row r="116" spans="2:45" x14ac:dyDescent="0.2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7"/>
    </row>
    <row r="117" spans="2:45" x14ac:dyDescent="0.2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7"/>
    </row>
    <row r="118" spans="2:45" x14ac:dyDescent="0.2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7"/>
    </row>
    <row r="119" spans="2:45" x14ac:dyDescent="0.2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7"/>
    </row>
    <row r="120" spans="2:45" x14ac:dyDescent="0.2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7"/>
    </row>
    <row r="121" spans="2:45" x14ac:dyDescent="0.2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7"/>
    </row>
    <row r="122" spans="2:45" x14ac:dyDescent="0.2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7"/>
    </row>
    <row r="123" spans="2:45" x14ac:dyDescent="0.2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7"/>
    </row>
    <row r="124" spans="2:45" x14ac:dyDescent="0.2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7"/>
    </row>
    <row r="125" spans="2:45" x14ac:dyDescent="0.2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7"/>
    </row>
    <row r="126" spans="2:45" x14ac:dyDescent="0.2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7"/>
    </row>
    <row r="127" spans="2:45" x14ac:dyDescent="0.2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7"/>
    </row>
    <row r="128" spans="2:45" x14ac:dyDescent="0.2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7"/>
    </row>
    <row r="129" spans="2:45" x14ac:dyDescent="0.2">
      <c r="B129" s="158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60"/>
    </row>
  </sheetData>
  <sheetProtection algorithmName="SHA-512" hashValue="6VJG0nVsN8bSAIXA5pOvkXkUYs8AdnOmBEQaIv/j1sc4OAiaETGUWP8qF45s2Oci5jZ/T1B0we6EHx/Oetmsig==" saltValue="tVZB2Pb3F9Of5zKmdIi9BA==" spinCount="100000" sheet="1" objects="1" scenarios="1"/>
  <mergeCells count="241">
    <mergeCell ref="C16:K16"/>
    <mergeCell ref="C17:K17"/>
    <mergeCell ref="L17:W17"/>
    <mergeCell ref="L16:AB16"/>
    <mergeCell ref="AH16:AS16"/>
    <mergeCell ref="AC16:AG16"/>
    <mergeCell ref="AF53:AI53"/>
    <mergeCell ref="C52:Q52"/>
    <mergeCell ref="R52:V52"/>
    <mergeCell ref="R53:V53"/>
    <mergeCell ref="R45:V45"/>
    <mergeCell ref="W45:AI45"/>
    <mergeCell ref="AF52:AI52"/>
    <mergeCell ref="AB49:AE49"/>
    <mergeCell ref="AF49:AI49"/>
    <mergeCell ref="AB51:AE51"/>
    <mergeCell ref="AF51:AI51"/>
    <mergeCell ref="AB53:AE53"/>
    <mergeCell ref="AB52:AE52"/>
    <mergeCell ref="Z26:AD26"/>
    <mergeCell ref="AG26:AK26"/>
    <mergeCell ref="X24:Y24"/>
    <mergeCell ref="Z24:AD24"/>
    <mergeCell ref="C27:K27"/>
    <mergeCell ref="B11:C11"/>
    <mergeCell ref="D11:AS11"/>
    <mergeCell ref="E12:K12"/>
    <mergeCell ref="M12:T12"/>
    <mergeCell ref="U12:AS12"/>
    <mergeCell ref="C13:K13"/>
    <mergeCell ref="L13:W13"/>
    <mergeCell ref="Y13:AG13"/>
    <mergeCell ref="AH13:AS13"/>
    <mergeCell ref="C14:K14"/>
    <mergeCell ref="L14:W14"/>
    <mergeCell ref="Y14:AG14"/>
    <mergeCell ref="AH14:AS14"/>
    <mergeCell ref="C15:K15"/>
    <mergeCell ref="L15:AB15"/>
    <mergeCell ref="D44:AS44"/>
    <mergeCell ref="B5:C5"/>
    <mergeCell ref="D5:AS5"/>
    <mergeCell ref="S23:Y23"/>
    <mergeCell ref="L9:W9"/>
    <mergeCell ref="Y9:AG9"/>
    <mergeCell ref="AH9:AS9"/>
    <mergeCell ref="AE24:AF24"/>
    <mergeCell ref="AG24:AK24"/>
    <mergeCell ref="AL24:AM24"/>
    <mergeCell ref="C25:G25"/>
    <mergeCell ref="L25:P25"/>
    <mergeCell ref="S25:W25"/>
    <mergeCell ref="Z25:AD25"/>
    <mergeCell ref="AG25:AK25"/>
    <mergeCell ref="C26:G26"/>
    <mergeCell ref="L26:P26"/>
    <mergeCell ref="S26:W26"/>
    <mergeCell ref="B69:C69"/>
    <mergeCell ref="D69:AS69"/>
    <mergeCell ref="W50:AA50"/>
    <mergeCell ref="AB48:AE48"/>
    <mergeCell ref="B57:C57"/>
    <mergeCell ref="D57:AS57"/>
    <mergeCell ref="B62:C62"/>
    <mergeCell ref="D62:AS62"/>
    <mergeCell ref="C60:H60"/>
    <mergeCell ref="R51:V51"/>
    <mergeCell ref="W51:AA51"/>
    <mergeCell ref="W52:AA52"/>
    <mergeCell ref="W53:AA53"/>
    <mergeCell ref="W54:AA54"/>
    <mergeCell ref="AB50:AE50"/>
    <mergeCell ref="C50:Q50"/>
    <mergeCell ref="AF50:AI50"/>
    <mergeCell ref="R49:V49"/>
    <mergeCell ref="R50:V50"/>
    <mergeCell ref="W49:AA49"/>
    <mergeCell ref="AB54:AE54"/>
    <mergeCell ref="O64:T64"/>
    <mergeCell ref="U64:Z64"/>
    <mergeCell ref="AA64:AF64"/>
    <mergeCell ref="I60:N60"/>
    <mergeCell ref="O60:T60"/>
    <mergeCell ref="U60:Z60"/>
    <mergeCell ref="AA60:AF60"/>
    <mergeCell ref="AG60:AL60"/>
    <mergeCell ref="C64:H64"/>
    <mergeCell ref="B68:AS68"/>
    <mergeCell ref="I65:N65"/>
    <mergeCell ref="O65:T65"/>
    <mergeCell ref="U65:Z65"/>
    <mergeCell ref="AA65:AF65"/>
    <mergeCell ref="AG65:AL65"/>
    <mergeCell ref="AM65:AS65"/>
    <mergeCell ref="I66:N66"/>
    <mergeCell ref="O66:T66"/>
    <mergeCell ref="U66:Z66"/>
    <mergeCell ref="AA66:AF66"/>
    <mergeCell ref="AG66:AL66"/>
    <mergeCell ref="AM66:AS66"/>
    <mergeCell ref="I67:N67"/>
    <mergeCell ref="O67:T67"/>
    <mergeCell ref="U67:Z67"/>
    <mergeCell ref="AA67:AF67"/>
    <mergeCell ref="AG67:AL67"/>
    <mergeCell ref="AM67:AS67"/>
    <mergeCell ref="C65:H65"/>
    <mergeCell ref="C66:H66"/>
    <mergeCell ref="C67:H67"/>
    <mergeCell ref="I64:N64"/>
    <mergeCell ref="C63:H63"/>
    <mergeCell ref="I63:N63"/>
    <mergeCell ref="O63:T63"/>
    <mergeCell ref="U63:Z63"/>
    <mergeCell ref="AA63:AF63"/>
    <mergeCell ref="AG63:AL63"/>
    <mergeCell ref="AM63:AS63"/>
    <mergeCell ref="AG64:AL64"/>
    <mergeCell ref="AM64:AS64"/>
    <mergeCell ref="C54:Q54"/>
    <mergeCell ref="C58:H58"/>
    <mergeCell ref="I58:N58"/>
    <mergeCell ref="O58:T58"/>
    <mergeCell ref="U58:Z58"/>
    <mergeCell ref="AA58:AF58"/>
    <mergeCell ref="AG58:AL58"/>
    <mergeCell ref="C59:H59"/>
    <mergeCell ref="I59:N59"/>
    <mergeCell ref="O59:T59"/>
    <mergeCell ref="U59:Z59"/>
    <mergeCell ref="AA59:AF59"/>
    <mergeCell ref="AG59:AL59"/>
    <mergeCell ref="R54:V54"/>
    <mergeCell ref="AF54:AI54"/>
    <mergeCell ref="C101:AS101"/>
    <mergeCell ref="B102:AS129"/>
    <mergeCell ref="B100:C100"/>
    <mergeCell ref="D100:AS100"/>
    <mergeCell ref="B19:C19"/>
    <mergeCell ref="D19:AS19"/>
    <mergeCell ref="C21:K21"/>
    <mergeCell ref="L21:W21"/>
    <mergeCell ref="R46:V46"/>
    <mergeCell ref="AO45:AS45"/>
    <mergeCell ref="AO46:AS46"/>
    <mergeCell ref="AJ45:AN45"/>
    <mergeCell ref="AJ46:AN46"/>
    <mergeCell ref="C48:Q48"/>
    <mergeCell ref="R47:V47"/>
    <mergeCell ref="AF48:AI48"/>
    <mergeCell ref="W46:AI46"/>
    <mergeCell ref="AB47:AE47"/>
    <mergeCell ref="AF47:AI47"/>
    <mergeCell ref="B44:C44"/>
    <mergeCell ref="R48:V48"/>
    <mergeCell ref="W47:AA47"/>
    <mergeCell ref="W48:AA48"/>
    <mergeCell ref="B46:Q46"/>
    <mergeCell ref="C70:AS70"/>
    <mergeCell ref="B71:AS98"/>
    <mergeCell ref="B2:N3"/>
    <mergeCell ref="O2:AS2"/>
    <mergeCell ref="O3:AS3"/>
    <mergeCell ref="C6:K6"/>
    <mergeCell ref="L6:AS6"/>
    <mergeCell ref="C7:K7"/>
    <mergeCell ref="L7:W7"/>
    <mergeCell ref="C8:K8"/>
    <mergeCell ref="L8:W8"/>
    <mergeCell ref="Y8:AG8"/>
    <mergeCell ref="AH8:AS8"/>
    <mergeCell ref="C9:K9"/>
    <mergeCell ref="C20:AS20"/>
    <mergeCell ref="Z23:AF23"/>
    <mergeCell ref="AG23:AM23"/>
    <mergeCell ref="S24:W24"/>
    <mergeCell ref="C23:K23"/>
    <mergeCell ref="L23:R23"/>
    <mergeCell ref="L24:P24"/>
    <mergeCell ref="Q24:R24"/>
    <mergeCell ref="AM58:AS58"/>
    <mergeCell ref="AM59:AS59"/>
    <mergeCell ref="AM60:AS60"/>
    <mergeCell ref="AJ47:AN47"/>
    <mergeCell ref="AJ48:AN48"/>
    <mergeCell ref="AJ49:AN49"/>
    <mergeCell ref="AJ50:AN50"/>
    <mergeCell ref="AJ51:AN51"/>
    <mergeCell ref="AJ52:AN52"/>
    <mergeCell ref="AJ53:AN53"/>
    <mergeCell ref="AJ54:AN54"/>
    <mergeCell ref="AO54:AS54"/>
    <mergeCell ref="AO55:AS55"/>
    <mergeCell ref="L27:R27"/>
    <mergeCell ref="S27:Y27"/>
    <mergeCell ref="Z27:AF27"/>
    <mergeCell ref="AG27:AM27"/>
    <mergeCell ref="L28:R28"/>
    <mergeCell ref="S28:Y28"/>
    <mergeCell ref="Z28:AF28"/>
    <mergeCell ref="AG28:AM28"/>
    <mergeCell ref="L33:R33"/>
    <mergeCell ref="S33:Y33"/>
    <mergeCell ref="Z33:AF33"/>
    <mergeCell ref="AG33:AM33"/>
    <mergeCell ref="L29:R29"/>
    <mergeCell ref="S29:Y29"/>
    <mergeCell ref="Z29:AF29"/>
    <mergeCell ref="AG29:AM29"/>
    <mergeCell ref="L30:R30"/>
    <mergeCell ref="S30:Y30"/>
    <mergeCell ref="Z30:AF30"/>
    <mergeCell ref="AG30:AM30"/>
    <mergeCell ref="L31:R31"/>
    <mergeCell ref="S31:Y31"/>
    <mergeCell ref="Z31:AF31"/>
    <mergeCell ref="AG31:AM31"/>
    <mergeCell ref="Y17:AD17"/>
    <mergeCell ref="AE17:AS17"/>
    <mergeCell ref="C41:L41"/>
    <mergeCell ref="M41:O41"/>
    <mergeCell ref="P41:Q41"/>
    <mergeCell ref="C42:L42"/>
    <mergeCell ref="M42:O42"/>
    <mergeCell ref="P42:Q42"/>
    <mergeCell ref="B35:R35"/>
    <mergeCell ref="L36:R36"/>
    <mergeCell ref="S36:Y36"/>
    <mergeCell ref="Z36:AF36"/>
    <mergeCell ref="AG36:AM36"/>
    <mergeCell ref="C39:L39"/>
    <mergeCell ref="M39:O39"/>
    <mergeCell ref="P39:Q39"/>
    <mergeCell ref="C40:L40"/>
    <mergeCell ref="M40:O40"/>
    <mergeCell ref="P40:Q40"/>
    <mergeCell ref="C32:K33"/>
    <mergeCell ref="L32:R32"/>
    <mergeCell ref="S32:Y32"/>
    <mergeCell ref="Z32:AF32"/>
    <mergeCell ref="AG32:AM32"/>
  </mergeCells>
  <dataValidations disablePrompts="1" count="7">
    <dataValidation operator="equal" allowBlank="1" showErrorMessage="1" sqref="L8:L9 L20 AH9 E12 AH12 L13:L14 AH14 L16:L17 AH16" xr:uid="{00000000-0002-0000-0000-000001000000}">
      <formula1>0</formula1>
      <formula2>0</formula2>
    </dataValidation>
    <dataValidation type="whole" allowBlank="1" showInputMessage="1" showErrorMessage="1" error="Debe introducir el dato del año, con un número de cuatro cifras (1950-2100)" sqref="AA99:AB100 AA44:AB44 AA57:AB57 AA62:AB62 AA69:AB69" xr:uid="{00000000-0002-0000-0000-000005000000}">
      <formula1>1950</formula1>
      <formula2>2100</formula2>
    </dataValidation>
    <dataValidation type="list" operator="equal" allowBlank="1" showInputMessage="1" showErrorMessage="1" errorTitle="El valor no es válido." error="Debe seleccionar una de las opciones del desplegable." promptTitle="Seleccionar una de las opciones del desplegable." prompt="." sqref="L7:W7" xr:uid="{4A04C2F7-013E-426A-8B1D-C26414425FEB}">
      <formula1>"VIVIENDAS DE NUEVA CONSTRUCCIÓN,VIVIENDAS DE REHABILITACION,REANUDACIÓN DE PROMOCIÓN"</formula1>
    </dataValidation>
    <dataValidation type="list" operator="equal" allowBlank="1" showInputMessage="1" showErrorMessage="1" errorTitle="El valor no es válido." error="Debe seleccionar una de las opciones del desplegable." promptTitle="Seleccionar una de las opciones del desplegable." prompt="." sqref="AH8:AS8" xr:uid="{1479A7EB-93C2-4B1F-BEAF-4C71EA489756}">
      <formula1>"ALICANTE,VALENCIA,CASTELLÓN"</formula1>
    </dataValidation>
    <dataValidation type="list" operator="equal" allowBlank="1" showInputMessage="1" showErrorMessage="1" errorTitle="El valor no es válido." error="_x000a_Debe seleccionar una opción del desplegable." promptTitle="Seleccionar una de las opciones del desplegable." prompt="." sqref="L21:W21" xr:uid="{11EED70D-D7D1-43E9-8856-361D0F947EE4}">
      <mc:AlternateContent xmlns:x12ac="http://schemas.microsoft.com/office/spreadsheetml/2011/1/ac" xmlns:mc="http://schemas.openxmlformats.org/markup-compatibility/2006">
        <mc:Choice Requires="x12ac">
          <x12ac:list>A, A+,B,A y A+,A y B,A+ y B,"A, A+ y B"</x12ac:list>
        </mc:Choice>
        <mc:Fallback>
          <formula1>"A, A+,B,A y A+,A y B,A+ y B,A, A+ y B"</formula1>
        </mc:Fallback>
      </mc:AlternateContent>
    </dataValidation>
    <dataValidation type="list" operator="equal" allowBlank="1" showInputMessage="1" showErrorMessage="1" errorTitle="El valor no es válido." error="Debe seleccionar una de las opciones del desplegable." promptTitle="Seleccionar una de las opciones del desplegable." prompt="._x000a_" sqref="L15" xr:uid="{F95F11DE-8299-4C3B-88A4-A7E9B384251B}">
      <mc:AlternateContent xmlns:x12ac="http://schemas.microsoft.com/office/spreadsheetml/2011/1/ac" xmlns:mc="http://schemas.openxmlformats.org/markup-compatibility/2006">
        <mc:Choice Requires="x12ac">
          <x12ac:list>"PERSONA FÍSICA, MAYOR DE EDAD"," ADMINISTRACIÓN PÚBLICA, ORGANISMOS PÚBLICOS,ETC"," FUNDACIONES, EMPRESA DE ECONOMÍA SOCIAL,ETC"</x12ac:list>
        </mc:Choice>
        <mc:Fallback>
          <formula1>"PERSONA FÍSICA, MAYOR DE EDAD, ADMINISTRACIÓN PÚBLICA, ORGANISMOS PÚBLICOS,ETC, FUNDACIONES, EMPRESA DE ECONOMÍA SOCIAL,ETC"</formula1>
        </mc:Fallback>
      </mc:AlternateContent>
    </dataValidation>
    <dataValidation operator="equal" allowBlank="1" errorTitle="El valor no es válido." error="Debe seleccionar una de las opciones del desplegable." promptTitle="Seleccionar una de las opciones del desplegable." prompt="." sqref="AH13" xr:uid="{DE8474AA-8CFB-4089-921D-EADC47CC833A}">
      <formula1>0</formula1>
      <formula2>0</formula2>
    </dataValidation>
  </dataValidations>
  <printOptions horizontalCentered="1"/>
  <pageMargins left="0.19685039370078741" right="0.19685039370078741" top="0.39370078740157483" bottom="0.47244094488188981" header="0.31496062992125984" footer="0.31496062992125984"/>
  <pageSetup paperSize="9" scale="85" fitToHeight="0" orientation="portrait" useFirstPageNumber="1" r:id="rId1"/>
  <headerFooter>
    <oddFooter>&amp;RPágina &amp;P de &amp;N</oddFooter>
  </headerFooter>
  <ignoredErrors>
    <ignoredError sqref="O64 U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Ficha_FomentoAlquiler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SALCEDO CASTILLO, ENRIQUE</cp:lastModifiedBy>
  <cp:revision>16</cp:revision>
  <cp:lastPrinted>2021-05-07T07:53:27Z</cp:lastPrinted>
  <dcterms:created xsi:type="dcterms:W3CDTF">2020-10-27T12:23:43Z</dcterms:created>
  <dcterms:modified xsi:type="dcterms:W3CDTF">2021-06-16T11:26:59Z</dcterms:modified>
  <dc:language>es-ES</dc:language>
</cp:coreProperties>
</file>